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Q:\Data\Dotace\Dokumentace_Akce_PLa\219160017_poldr Mlýnec\VZ Realizace 2022\Vykaz vymer k naceneni\"/>
    </mc:Choice>
  </mc:AlternateContent>
  <bookViews>
    <workbookView xWindow="0" yWindow="0" windowWidth="27570" windowHeight="13170" activeTab="1"/>
  </bookViews>
  <sheets>
    <sheet name="Rekapitulace stavby" sheetId="1" r:id="rId1"/>
    <sheet name="SO 001 - Všeobecné položky" sheetId="2" r:id="rId2"/>
    <sheet name="SO 201 - Mostek v zátopě ..." sheetId="3" r:id="rId3"/>
    <sheet name="Pokyny pro vyplnění" sheetId="4" r:id="rId4"/>
  </sheets>
  <definedNames>
    <definedName name="_xlnm._FilterDatabase" localSheetId="1" hidden="1">'SO 001 - Všeobecné položky'!$C$79:$K$98</definedName>
    <definedName name="_xlnm._FilterDatabase" localSheetId="2" hidden="1">'SO 201 - Mostek v zátopě ...'!$C$89:$K$554</definedName>
    <definedName name="_xlnm.Print_Titles" localSheetId="0">'Rekapitulace stavby'!$52:$52</definedName>
    <definedName name="_xlnm.Print_Titles" localSheetId="1">'SO 001 - Všeobecné položky'!$79:$79</definedName>
    <definedName name="_xlnm.Print_Titles" localSheetId="2">'SO 201 - Mostek v zátopě ...'!$89:$89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001 - Všeobecné položky'!$C$4:$J$39,'SO 001 - Všeobecné položky'!$C$45:$J$61,'SO 001 - Všeobecné položky'!$C$67:$K$98</definedName>
    <definedName name="_xlnm.Print_Area" localSheetId="2">'SO 201 - Mostek v zátopě ...'!$C$4:$J$39,'SO 201 - Mostek v zátopě ...'!$C$45:$J$71,'SO 201 - Mostek v zátopě ...'!$C$77:$K$554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/>
  <c r="J35" i="3"/>
  <c r="AX56" i="1" s="1"/>
  <c r="BI552" i="3"/>
  <c r="BH552" i="3"/>
  <c r="BF552" i="3"/>
  <c r="BE552" i="3"/>
  <c r="T552" i="3"/>
  <c r="R552" i="3"/>
  <c r="P552" i="3"/>
  <c r="BI548" i="3"/>
  <c r="BH548" i="3"/>
  <c r="BF548" i="3"/>
  <c r="BE548" i="3"/>
  <c r="T548" i="3"/>
  <c r="R548" i="3"/>
  <c r="P548" i="3"/>
  <c r="BI540" i="3"/>
  <c r="BH540" i="3"/>
  <c r="BF540" i="3"/>
  <c r="BE540" i="3"/>
  <c r="T540" i="3"/>
  <c r="R540" i="3"/>
  <c r="P540" i="3"/>
  <c r="BI536" i="3"/>
  <c r="BH536" i="3"/>
  <c r="BF536" i="3"/>
  <c r="BE536" i="3"/>
  <c r="T536" i="3"/>
  <c r="R536" i="3"/>
  <c r="P536" i="3"/>
  <c r="BI525" i="3"/>
  <c r="BH525" i="3"/>
  <c r="BF525" i="3"/>
  <c r="BE525" i="3"/>
  <c r="T525" i="3"/>
  <c r="R525" i="3"/>
  <c r="P525" i="3"/>
  <c r="BI518" i="3"/>
  <c r="BH518" i="3"/>
  <c r="BF518" i="3"/>
  <c r="BE518" i="3"/>
  <c r="T518" i="3"/>
  <c r="R518" i="3"/>
  <c r="P518" i="3"/>
  <c r="BI515" i="3"/>
  <c r="BH515" i="3"/>
  <c r="BF515" i="3"/>
  <c r="BE515" i="3"/>
  <c r="T515" i="3"/>
  <c r="R515" i="3"/>
  <c r="P515" i="3"/>
  <c r="BI512" i="3"/>
  <c r="BH512" i="3"/>
  <c r="BF512" i="3"/>
  <c r="BE512" i="3"/>
  <c r="T512" i="3"/>
  <c r="R512" i="3"/>
  <c r="P512" i="3"/>
  <c r="BI508" i="3"/>
  <c r="BH508" i="3"/>
  <c r="BF508" i="3"/>
  <c r="BE508" i="3"/>
  <c r="T508" i="3"/>
  <c r="T507" i="3"/>
  <c r="R508" i="3"/>
  <c r="R507" i="3" s="1"/>
  <c r="P508" i="3"/>
  <c r="P507" i="3"/>
  <c r="BI503" i="3"/>
  <c r="BH503" i="3"/>
  <c r="BF503" i="3"/>
  <c r="BE503" i="3"/>
  <c r="T503" i="3"/>
  <c r="R503" i="3"/>
  <c r="P503" i="3"/>
  <c r="BI499" i="3"/>
  <c r="BH499" i="3"/>
  <c r="BF499" i="3"/>
  <c r="BE499" i="3"/>
  <c r="T499" i="3"/>
  <c r="R499" i="3"/>
  <c r="P499" i="3"/>
  <c r="BI495" i="3"/>
  <c r="BH495" i="3"/>
  <c r="BF495" i="3"/>
  <c r="BE495" i="3"/>
  <c r="T495" i="3"/>
  <c r="R495" i="3"/>
  <c r="P495" i="3"/>
  <c r="BI490" i="3"/>
  <c r="BH490" i="3"/>
  <c r="BF490" i="3"/>
  <c r="BE490" i="3"/>
  <c r="T490" i="3"/>
  <c r="R490" i="3"/>
  <c r="P490" i="3"/>
  <c r="BI486" i="3"/>
  <c r="BH486" i="3"/>
  <c r="BF486" i="3"/>
  <c r="BE486" i="3"/>
  <c r="T486" i="3"/>
  <c r="R486" i="3"/>
  <c r="P486" i="3"/>
  <c r="BI482" i="3"/>
  <c r="BH482" i="3"/>
  <c r="BF482" i="3"/>
  <c r="BE482" i="3"/>
  <c r="T482" i="3"/>
  <c r="T481" i="3"/>
  <c r="R482" i="3"/>
  <c r="R481" i="3" s="1"/>
  <c r="P482" i="3"/>
  <c r="P481" i="3"/>
  <c r="BI476" i="3"/>
  <c r="BH476" i="3"/>
  <c r="BF476" i="3"/>
  <c r="BE476" i="3"/>
  <c r="T476" i="3"/>
  <c r="R476" i="3"/>
  <c r="P476" i="3"/>
  <c r="BI471" i="3"/>
  <c r="BH471" i="3"/>
  <c r="BF471" i="3"/>
  <c r="BE471" i="3"/>
  <c r="T471" i="3"/>
  <c r="R471" i="3"/>
  <c r="P471" i="3"/>
  <c r="BI466" i="3"/>
  <c r="BH466" i="3"/>
  <c r="BF466" i="3"/>
  <c r="BE466" i="3"/>
  <c r="T466" i="3"/>
  <c r="R466" i="3"/>
  <c r="P466" i="3"/>
  <c r="BI461" i="3"/>
  <c r="BH461" i="3"/>
  <c r="BF461" i="3"/>
  <c r="BE461" i="3"/>
  <c r="T461" i="3"/>
  <c r="R461" i="3"/>
  <c r="P461" i="3"/>
  <c r="BI457" i="3"/>
  <c r="BH457" i="3"/>
  <c r="BF457" i="3"/>
  <c r="BE457" i="3"/>
  <c r="T457" i="3"/>
  <c r="R457" i="3"/>
  <c r="P457" i="3"/>
  <c r="BI449" i="3"/>
  <c r="BH449" i="3"/>
  <c r="BF449" i="3"/>
  <c r="BE449" i="3"/>
  <c r="T449" i="3"/>
  <c r="R449" i="3"/>
  <c r="P449" i="3"/>
  <c r="BI444" i="3"/>
  <c r="BH444" i="3"/>
  <c r="BF444" i="3"/>
  <c r="BE444" i="3"/>
  <c r="T444" i="3"/>
  <c r="R444" i="3"/>
  <c r="P444" i="3"/>
  <c r="BI441" i="3"/>
  <c r="BH441" i="3"/>
  <c r="BF441" i="3"/>
  <c r="BE441" i="3"/>
  <c r="T441" i="3"/>
  <c r="R441" i="3"/>
  <c r="P441" i="3"/>
  <c r="BI435" i="3"/>
  <c r="BH435" i="3"/>
  <c r="BF435" i="3"/>
  <c r="BE435" i="3"/>
  <c r="T435" i="3"/>
  <c r="T434" i="3" s="1"/>
  <c r="R435" i="3"/>
  <c r="R434" i="3"/>
  <c r="P435" i="3"/>
  <c r="P434" i="3" s="1"/>
  <c r="BI423" i="3"/>
  <c r="BH423" i="3"/>
  <c r="BF423" i="3"/>
  <c r="BE423" i="3"/>
  <c r="T423" i="3"/>
  <c r="R423" i="3"/>
  <c r="P423" i="3"/>
  <c r="BI413" i="3"/>
  <c r="BH413" i="3"/>
  <c r="BF413" i="3"/>
  <c r="BE413" i="3"/>
  <c r="T413" i="3"/>
  <c r="R413" i="3"/>
  <c r="P413" i="3"/>
  <c r="BI408" i="3"/>
  <c r="BH408" i="3"/>
  <c r="BF408" i="3"/>
  <c r="BE408" i="3"/>
  <c r="T408" i="3"/>
  <c r="R408" i="3"/>
  <c r="P408" i="3"/>
  <c r="BI404" i="3"/>
  <c r="BH404" i="3"/>
  <c r="BF404" i="3"/>
  <c r="BE404" i="3"/>
  <c r="T404" i="3"/>
  <c r="R404" i="3"/>
  <c r="P404" i="3"/>
  <c r="BI400" i="3"/>
  <c r="BH400" i="3"/>
  <c r="BF400" i="3"/>
  <c r="BE400" i="3"/>
  <c r="T400" i="3"/>
  <c r="R400" i="3"/>
  <c r="P400" i="3"/>
  <c r="BI396" i="3"/>
  <c r="BH396" i="3"/>
  <c r="BF396" i="3"/>
  <c r="BE396" i="3"/>
  <c r="T396" i="3"/>
  <c r="R396" i="3"/>
  <c r="P396" i="3"/>
  <c r="BI391" i="3"/>
  <c r="BH391" i="3"/>
  <c r="BF391" i="3"/>
  <c r="BE391" i="3"/>
  <c r="T391" i="3"/>
  <c r="R391" i="3"/>
  <c r="P391" i="3"/>
  <c r="BI387" i="3"/>
  <c r="BH387" i="3"/>
  <c r="BF387" i="3"/>
  <c r="BE387" i="3"/>
  <c r="T387" i="3"/>
  <c r="R387" i="3"/>
  <c r="P387" i="3"/>
  <c r="BI383" i="3"/>
  <c r="BH383" i="3"/>
  <c r="BF383" i="3"/>
  <c r="BE383" i="3"/>
  <c r="T383" i="3"/>
  <c r="R383" i="3"/>
  <c r="P383" i="3"/>
  <c r="BI379" i="3"/>
  <c r="BH379" i="3"/>
  <c r="BF379" i="3"/>
  <c r="BE379" i="3"/>
  <c r="T379" i="3"/>
  <c r="R379" i="3"/>
  <c r="P379" i="3"/>
  <c r="BI375" i="3"/>
  <c r="BH375" i="3"/>
  <c r="BF375" i="3"/>
  <c r="BE375" i="3"/>
  <c r="T375" i="3"/>
  <c r="R375" i="3"/>
  <c r="P375" i="3"/>
  <c r="BI371" i="3"/>
  <c r="BH371" i="3"/>
  <c r="BF371" i="3"/>
  <c r="BE371" i="3"/>
  <c r="T371" i="3"/>
  <c r="R371" i="3"/>
  <c r="P371" i="3"/>
  <c r="BI366" i="3"/>
  <c r="BH366" i="3"/>
  <c r="BF366" i="3"/>
  <c r="BE366" i="3"/>
  <c r="T366" i="3"/>
  <c r="R366" i="3"/>
  <c r="P366" i="3"/>
  <c r="BI358" i="3"/>
  <c r="BH358" i="3"/>
  <c r="BF358" i="3"/>
  <c r="BE358" i="3"/>
  <c r="T358" i="3"/>
  <c r="R358" i="3"/>
  <c r="P358" i="3"/>
  <c r="BI353" i="3"/>
  <c r="BH353" i="3"/>
  <c r="BF353" i="3"/>
  <c r="BE353" i="3"/>
  <c r="T353" i="3"/>
  <c r="R353" i="3"/>
  <c r="P353" i="3"/>
  <c r="BI345" i="3"/>
  <c r="BH345" i="3"/>
  <c r="BF345" i="3"/>
  <c r="BE345" i="3"/>
  <c r="T345" i="3"/>
  <c r="R345" i="3"/>
  <c r="P345" i="3"/>
  <c r="BI337" i="3"/>
  <c r="BH337" i="3"/>
  <c r="BF337" i="3"/>
  <c r="BE337" i="3"/>
  <c r="T337" i="3"/>
  <c r="R337" i="3"/>
  <c r="P337" i="3"/>
  <c r="BI332" i="3"/>
  <c r="BH332" i="3"/>
  <c r="BF332" i="3"/>
  <c r="BE332" i="3"/>
  <c r="T332" i="3"/>
  <c r="R332" i="3"/>
  <c r="P332" i="3"/>
  <c r="BI327" i="3"/>
  <c r="BH327" i="3"/>
  <c r="BF327" i="3"/>
  <c r="BE327" i="3"/>
  <c r="T327" i="3"/>
  <c r="R327" i="3"/>
  <c r="P327" i="3"/>
  <c r="BI324" i="3"/>
  <c r="BH324" i="3"/>
  <c r="BF324" i="3"/>
  <c r="BE324" i="3"/>
  <c r="T324" i="3"/>
  <c r="R324" i="3"/>
  <c r="P324" i="3"/>
  <c r="BI320" i="3"/>
  <c r="BH320" i="3"/>
  <c r="BF320" i="3"/>
  <c r="BE320" i="3"/>
  <c r="T320" i="3"/>
  <c r="R320" i="3"/>
  <c r="P320" i="3"/>
  <c r="BI316" i="3"/>
  <c r="BH316" i="3"/>
  <c r="BF316" i="3"/>
  <c r="BE316" i="3"/>
  <c r="T316" i="3"/>
  <c r="R316" i="3"/>
  <c r="P316" i="3"/>
  <c r="BI312" i="3"/>
  <c r="BH312" i="3"/>
  <c r="BF312" i="3"/>
  <c r="BE312" i="3"/>
  <c r="T312" i="3"/>
  <c r="R312" i="3"/>
  <c r="P312" i="3"/>
  <c r="BI308" i="3"/>
  <c r="BH308" i="3"/>
  <c r="BF308" i="3"/>
  <c r="BE308" i="3"/>
  <c r="T308" i="3"/>
  <c r="R308" i="3"/>
  <c r="P308" i="3"/>
  <c r="BI303" i="3"/>
  <c r="BH303" i="3"/>
  <c r="BF303" i="3"/>
  <c r="BE303" i="3"/>
  <c r="T303" i="3"/>
  <c r="R303" i="3"/>
  <c r="P303" i="3"/>
  <c r="BI298" i="3"/>
  <c r="BH298" i="3"/>
  <c r="BF298" i="3"/>
  <c r="BE298" i="3"/>
  <c r="T298" i="3"/>
  <c r="R298" i="3"/>
  <c r="P298" i="3"/>
  <c r="BI293" i="3"/>
  <c r="BH293" i="3"/>
  <c r="BF293" i="3"/>
  <c r="BE293" i="3"/>
  <c r="T293" i="3"/>
  <c r="R293" i="3"/>
  <c r="P293" i="3"/>
  <c r="BI288" i="3"/>
  <c r="BH288" i="3"/>
  <c r="BF288" i="3"/>
  <c r="BE288" i="3"/>
  <c r="T288" i="3"/>
  <c r="R288" i="3"/>
  <c r="P288" i="3"/>
  <c r="BI285" i="3"/>
  <c r="BH285" i="3"/>
  <c r="BF285" i="3"/>
  <c r="BE285" i="3"/>
  <c r="T285" i="3"/>
  <c r="R285" i="3"/>
  <c r="P285" i="3"/>
  <c r="BI273" i="3"/>
  <c r="BH273" i="3"/>
  <c r="BF273" i="3"/>
  <c r="BE273" i="3"/>
  <c r="T273" i="3"/>
  <c r="R273" i="3"/>
  <c r="P273" i="3"/>
  <c r="BI270" i="3"/>
  <c r="BH270" i="3"/>
  <c r="BF270" i="3"/>
  <c r="BE270" i="3"/>
  <c r="T270" i="3"/>
  <c r="R270" i="3"/>
  <c r="P270" i="3"/>
  <c r="BI265" i="3"/>
  <c r="BH265" i="3"/>
  <c r="BF265" i="3"/>
  <c r="BE265" i="3"/>
  <c r="T265" i="3"/>
  <c r="R265" i="3"/>
  <c r="P265" i="3"/>
  <c r="BI257" i="3"/>
  <c r="BH257" i="3"/>
  <c r="BF257" i="3"/>
  <c r="BE257" i="3"/>
  <c r="T257" i="3"/>
  <c r="R257" i="3"/>
  <c r="P257" i="3"/>
  <c r="BI252" i="3"/>
  <c r="BH252" i="3"/>
  <c r="BF252" i="3"/>
  <c r="BE252" i="3"/>
  <c r="T252" i="3"/>
  <c r="R252" i="3"/>
  <c r="P252" i="3"/>
  <c r="BI249" i="3"/>
  <c r="BH249" i="3"/>
  <c r="BF249" i="3"/>
  <c r="BE249" i="3"/>
  <c r="T249" i="3"/>
  <c r="R249" i="3"/>
  <c r="P249" i="3"/>
  <c r="BI245" i="3"/>
  <c r="BH245" i="3"/>
  <c r="BF245" i="3"/>
  <c r="BE245" i="3"/>
  <c r="T245" i="3"/>
  <c r="R245" i="3"/>
  <c r="P245" i="3"/>
  <c r="BI241" i="3"/>
  <c r="BH241" i="3"/>
  <c r="BF241" i="3"/>
  <c r="BE241" i="3"/>
  <c r="T241" i="3"/>
  <c r="R241" i="3"/>
  <c r="P241" i="3"/>
  <c r="BI236" i="3"/>
  <c r="BH236" i="3"/>
  <c r="BF236" i="3"/>
  <c r="BE236" i="3"/>
  <c r="T236" i="3"/>
  <c r="R236" i="3"/>
  <c r="P236" i="3"/>
  <c r="BI231" i="3"/>
  <c r="BH231" i="3"/>
  <c r="BF231" i="3"/>
  <c r="BE231" i="3"/>
  <c r="T231" i="3"/>
  <c r="R231" i="3"/>
  <c r="P231" i="3"/>
  <c r="BI227" i="3"/>
  <c r="BH227" i="3"/>
  <c r="BF227" i="3"/>
  <c r="BE227" i="3"/>
  <c r="T227" i="3"/>
  <c r="R227" i="3"/>
  <c r="P227" i="3"/>
  <c r="BI223" i="3"/>
  <c r="BH223" i="3"/>
  <c r="BF223" i="3"/>
  <c r="BE223" i="3"/>
  <c r="T223" i="3"/>
  <c r="R223" i="3"/>
  <c r="P223" i="3"/>
  <c r="BI219" i="3"/>
  <c r="BH219" i="3"/>
  <c r="BF219" i="3"/>
  <c r="BE219" i="3"/>
  <c r="T219" i="3"/>
  <c r="R219" i="3"/>
  <c r="P219" i="3"/>
  <c r="BI214" i="3"/>
  <c r="BH214" i="3"/>
  <c r="BF214" i="3"/>
  <c r="BE214" i="3"/>
  <c r="T214" i="3"/>
  <c r="R214" i="3"/>
  <c r="P214" i="3"/>
  <c r="BI208" i="3"/>
  <c r="BH208" i="3"/>
  <c r="BF208" i="3"/>
  <c r="BE208" i="3"/>
  <c r="T208" i="3"/>
  <c r="R208" i="3"/>
  <c r="P208" i="3"/>
  <c r="BI203" i="3"/>
  <c r="BH203" i="3"/>
  <c r="BF203" i="3"/>
  <c r="BE203" i="3"/>
  <c r="T203" i="3"/>
  <c r="R203" i="3"/>
  <c r="P203" i="3"/>
  <c r="BI200" i="3"/>
  <c r="BH200" i="3"/>
  <c r="BF200" i="3"/>
  <c r="BE200" i="3"/>
  <c r="T200" i="3"/>
  <c r="R200" i="3"/>
  <c r="P200" i="3"/>
  <c r="BI195" i="3"/>
  <c r="BH195" i="3"/>
  <c r="BF195" i="3"/>
  <c r="BE195" i="3"/>
  <c r="T195" i="3"/>
  <c r="R195" i="3"/>
  <c r="P195" i="3"/>
  <c r="BI191" i="3"/>
  <c r="BH191" i="3"/>
  <c r="BF191" i="3"/>
  <c r="BE191" i="3"/>
  <c r="T191" i="3"/>
  <c r="R191" i="3"/>
  <c r="P191" i="3"/>
  <c r="BI186" i="3"/>
  <c r="BH186" i="3"/>
  <c r="BF186" i="3"/>
  <c r="BE186" i="3"/>
  <c r="T186" i="3"/>
  <c r="R186" i="3"/>
  <c r="P186" i="3"/>
  <c r="BI180" i="3"/>
  <c r="BH180" i="3"/>
  <c r="BF180" i="3"/>
  <c r="BE180" i="3"/>
  <c r="T180" i="3"/>
  <c r="R180" i="3"/>
  <c r="P180" i="3"/>
  <c r="BI172" i="3"/>
  <c r="BH172" i="3"/>
  <c r="BF172" i="3"/>
  <c r="BE172" i="3"/>
  <c r="T172" i="3"/>
  <c r="R172" i="3"/>
  <c r="P172" i="3"/>
  <c r="BI167" i="3"/>
  <c r="BH167" i="3"/>
  <c r="BF167" i="3"/>
  <c r="BE167" i="3"/>
  <c r="T167" i="3"/>
  <c r="R167" i="3"/>
  <c r="P167" i="3"/>
  <c r="BI158" i="3"/>
  <c r="BH158" i="3"/>
  <c r="BF158" i="3"/>
  <c r="BE158" i="3"/>
  <c r="T158" i="3"/>
  <c r="R158" i="3"/>
  <c r="P158" i="3"/>
  <c r="BI154" i="3"/>
  <c r="BH154" i="3"/>
  <c r="BF154" i="3"/>
  <c r="BE154" i="3"/>
  <c r="T154" i="3"/>
  <c r="R154" i="3"/>
  <c r="P154" i="3"/>
  <c r="BI150" i="3"/>
  <c r="BH150" i="3"/>
  <c r="BF150" i="3"/>
  <c r="BE150" i="3"/>
  <c r="T150" i="3"/>
  <c r="R150" i="3"/>
  <c r="P150" i="3"/>
  <c r="BI146" i="3"/>
  <c r="BH146" i="3"/>
  <c r="BF146" i="3"/>
  <c r="BE146" i="3"/>
  <c r="T146" i="3"/>
  <c r="R146" i="3"/>
  <c r="P146" i="3"/>
  <c r="BI142" i="3"/>
  <c r="BH142" i="3"/>
  <c r="BF142" i="3"/>
  <c r="BE142" i="3"/>
  <c r="T142" i="3"/>
  <c r="R142" i="3"/>
  <c r="P142" i="3"/>
  <c r="BI138" i="3"/>
  <c r="BH138" i="3"/>
  <c r="BF138" i="3"/>
  <c r="BE138" i="3"/>
  <c r="T138" i="3"/>
  <c r="R138" i="3"/>
  <c r="P138" i="3"/>
  <c r="BI133" i="3"/>
  <c r="BH133" i="3"/>
  <c r="BF133" i="3"/>
  <c r="BE133" i="3"/>
  <c r="T133" i="3"/>
  <c r="R133" i="3"/>
  <c r="P133" i="3"/>
  <c r="BI128" i="3"/>
  <c r="BH128" i="3"/>
  <c r="BF128" i="3"/>
  <c r="BE128" i="3"/>
  <c r="T128" i="3"/>
  <c r="R128" i="3"/>
  <c r="P128" i="3"/>
  <c r="BI122" i="3"/>
  <c r="BH122" i="3"/>
  <c r="BF122" i="3"/>
  <c r="BE122" i="3"/>
  <c r="T122" i="3"/>
  <c r="R122" i="3"/>
  <c r="P122" i="3"/>
  <c r="BI118" i="3"/>
  <c r="BH118" i="3"/>
  <c r="BF118" i="3"/>
  <c r="BE118" i="3"/>
  <c r="T118" i="3"/>
  <c r="R118" i="3"/>
  <c r="P118" i="3"/>
  <c r="BI113" i="3"/>
  <c r="BH113" i="3"/>
  <c r="BF113" i="3"/>
  <c r="BE113" i="3"/>
  <c r="T113" i="3"/>
  <c r="R113" i="3"/>
  <c r="P113" i="3"/>
  <c r="BI105" i="3"/>
  <c r="BH105" i="3"/>
  <c r="BF105" i="3"/>
  <c r="BE105" i="3"/>
  <c r="T105" i="3"/>
  <c r="R105" i="3"/>
  <c r="P105" i="3"/>
  <c r="BI100" i="3"/>
  <c r="BH100" i="3"/>
  <c r="BF100" i="3"/>
  <c r="BE100" i="3"/>
  <c r="T100" i="3"/>
  <c r="R100" i="3"/>
  <c r="P100" i="3"/>
  <c r="BI97" i="3"/>
  <c r="BH97" i="3"/>
  <c r="BF97" i="3"/>
  <c r="BE97" i="3"/>
  <c r="T97" i="3"/>
  <c r="R97" i="3"/>
  <c r="P97" i="3"/>
  <c r="BI92" i="3"/>
  <c r="BH92" i="3"/>
  <c r="BF92" i="3"/>
  <c r="BE92" i="3"/>
  <c r="T92" i="3"/>
  <c r="R92" i="3"/>
  <c r="P92" i="3"/>
  <c r="F86" i="3"/>
  <c r="F84" i="3"/>
  <c r="E82" i="3"/>
  <c r="F54" i="3"/>
  <c r="F52" i="3"/>
  <c r="E50" i="3"/>
  <c r="J24" i="3"/>
  <c r="E24" i="3"/>
  <c r="J87" i="3"/>
  <c r="J23" i="3"/>
  <c r="J21" i="3"/>
  <c r="E21" i="3"/>
  <c r="J86" i="3"/>
  <c r="J20" i="3"/>
  <c r="J18" i="3"/>
  <c r="E18" i="3"/>
  <c r="F87" i="3"/>
  <c r="J17" i="3"/>
  <c r="J12" i="3"/>
  <c r="J52" i="3"/>
  <c r="E7" i="3"/>
  <c r="E80" i="3" s="1"/>
  <c r="J37" i="2"/>
  <c r="J36" i="2"/>
  <c r="AY55" i="1"/>
  <c r="J35" i="2"/>
  <c r="AX55" i="1" s="1"/>
  <c r="BI97" i="2"/>
  <c r="BH97" i="2"/>
  <c r="BF97" i="2"/>
  <c r="BE97" i="2"/>
  <c r="T97" i="2"/>
  <c r="R97" i="2"/>
  <c r="P97" i="2"/>
  <c r="BI95" i="2"/>
  <c r="BH95" i="2"/>
  <c r="BF95" i="2"/>
  <c r="BE95" i="2"/>
  <c r="T95" i="2"/>
  <c r="R95" i="2"/>
  <c r="P95" i="2"/>
  <c r="BI90" i="2"/>
  <c r="BH90" i="2"/>
  <c r="BF90" i="2"/>
  <c r="BE90" i="2"/>
  <c r="T90" i="2"/>
  <c r="R90" i="2"/>
  <c r="P90" i="2"/>
  <c r="BI86" i="2"/>
  <c r="BH86" i="2"/>
  <c r="BF86" i="2"/>
  <c r="BE86" i="2"/>
  <c r="T86" i="2"/>
  <c r="R86" i="2"/>
  <c r="P86" i="2"/>
  <c r="BI82" i="2"/>
  <c r="BH82" i="2"/>
  <c r="BF82" i="2"/>
  <c r="BE82" i="2"/>
  <c r="T82" i="2"/>
  <c r="R82" i="2"/>
  <c r="P82" i="2"/>
  <c r="F76" i="2"/>
  <c r="F74" i="2"/>
  <c r="E72" i="2"/>
  <c r="F54" i="2"/>
  <c r="F52" i="2"/>
  <c r="E50" i="2"/>
  <c r="J24" i="2"/>
  <c r="E24" i="2"/>
  <c r="J77" i="2" s="1"/>
  <c r="J23" i="2"/>
  <c r="J21" i="2"/>
  <c r="E21" i="2"/>
  <c r="J54" i="2" s="1"/>
  <c r="J20" i="2"/>
  <c r="J18" i="2"/>
  <c r="E18" i="2"/>
  <c r="F77" i="2" s="1"/>
  <c r="J17" i="2"/>
  <c r="J12" i="2"/>
  <c r="J74" i="2" s="1"/>
  <c r="E7" i="2"/>
  <c r="E70" i="2" s="1"/>
  <c r="L50" i="1"/>
  <c r="AM50" i="1"/>
  <c r="AM49" i="1"/>
  <c r="L49" i="1"/>
  <c r="AM47" i="1"/>
  <c r="L47" i="1"/>
  <c r="L45" i="1"/>
  <c r="L44" i="1"/>
  <c r="BK90" i="2"/>
  <c r="J408" i="3"/>
  <c r="J208" i="3"/>
  <c r="BK486" i="3"/>
  <c r="J320" i="3"/>
  <c r="BK97" i="3"/>
  <c r="BK413" i="3"/>
  <c r="J231" i="3"/>
  <c r="J113" i="3"/>
  <c r="BK512" i="3"/>
  <c r="J353" i="3"/>
  <c r="BK227" i="3"/>
  <c r="BK86" i="2"/>
  <c r="BK518" i="3"/>
  <c r="J404" i="3"/>
  <c r="J219" i="3"/>
  <c r="BK508" i="3"/>
  <c r="J379" i="3"/>
  <c r="BK167" i="3"/>
  <c r="BK435" i="3"/>
  <c r="J223" i="3"/>
  <c r="BK548" i="3"/>
  <c r="J441" i="3"/>
  <c r="BK203" i="3"/>
  <c r="J86" i="2"/>
  <c r="BK391" i="3"/>
  <c r="J186" i="3"/>
  <c r="BK449" i="3"/>
  <c r="J366" i="3"/>
  <c r="J227" i="3"/>
  <c r="BK471" i="3"/>
  <c r="J273" i="3"/>
  <c r="BK118" i="3"/>
  <c r="J466" i="3"/>
  <c r="J316" i="3"/>
  <c r="J154" i="3"/>
  <c r="J525" i="3"/>
  <c r="J413" i="3"/>
  <c r="BK241" i="3"/>
  <c r="BK113" i="3"/>
  <c r="BK400" i="3"/>
  <c r="J324" i="3"/>
  <c r="BK100" i="3"/>
  <c r="BK371" i="3"/>
  <c r="BK219" i="3"/>
  <c r="BK552" i="3"/>
  <c r="BK457" i="3"/>
  <c r="BK270" i="3"/>
  <c r="J118" i="3"/>
  <c r="BK476" i="3"/>
  <c r="BK308" i="3"/>
  <c r="BK396" i="3"/>
  <c r="BK252" i="3"/>
  <c r="J482" i="3"/>
  <c r="BK312" i="3"/>
  <c r="BK180" i="3"/>
  <c r="BK482" i="3"/>
  <c r="BK288" i="3"/>
  <c r="BK122" i="3"/>
  <c r="BK97" i="2"/>
  <c r="BK441" i="3"/>
  <c r="J298" i="3"/>
  <c r="J100" i="3"/>
  <c r="BK408" i="3"/>
  <c r="BK245" i="3"/>
  <c r="J476" i="3"/>
  <c r="BK327" i="3"/>
  <c r="BK195" i="3"/>
  <c r="BK92" i="3"/>
  <c r="J471" i="3"/>
  <c r="J327" i="3"/>
  <c r="BK172" i="3"/>
  <c r="BK82" i="2"/>
  <c r="J495" i="3"/>
  <c r="BK320" i="3"/>
  <c r="BK142" i="3"/>
  <c r="J435" i="3"/>
  <c r="BK273" i="3"/>
  <c r="BK503" i="3"/>
  <c r="J303" i="3"/>
  <c r="J172" i="3"/>
  <c r="J518" i="3"/>
  <c r="BK379" i="3"/>
  <c r="BK231" i="3"/>
  <c r="J92" i="3"/>
  <c r="J461" i="3"/>
  <c r="J288" i="3"/>
  <c r="BK515" i="3"/>
  <c r="BK387" i="3"/>
  <c r="J236" i="3"/>
  <c r="J449" i="3"/>
  <c r="BK316" i="3"/>
  <c r="BK186" i="3"/>
  <c r="J548" i="3"/>
  <c r="BK404" i="3"/>
  <c r="J308" i="3"/>
  <c r="J191" i="3"/>
  <c r="J508" i="3"/>
  <c r="BK358" i="3"/>
  <c r="J150" i="3"/>
  <c r="J375" i="3"/>
  <c r="J180" i="3"/>
  <c r="J345" i="3"/>
  <c r="J203" i="3"/>
  <c r="BK540" i="3"/>
  <c r="J444" i="3"/>
  <c r="J312" i="3"/>
  <c r="J167" i="3"/>
  <c r="J97" i="2"/>
  <c r="BK332" i="3"/>
  <c r="BK146" i="3"/>
  <c r="J490" i="3"/>
  <c r="BK303" i="3"/>
  <c r="J105" i="3"/>
  <c r="BK293" i="3"/>
  <c r="BK128" i="3"/>
  <c r="J499" i="3"/>
  <c r="BK366" i="3"/>
  <c r="BK265" i="3"/>
  <c r="J133" i="3"/>
  <c r="J95" i="2"/>
  <c r="BK423" i="3"/>
  <c r="BK223" i="3"/>
  <c r="J512" i="3"/>
  <c r="J332" i="3"/>
  <c r="J142" i="3"/>
  <c r="J337" i="3"/>
  <c r="BK214" i="3"/>
  <c r="J552" i="3"/>
  <c r="J400" i="3"/>
  <c r="J285" i="3"/>
  <c r="J200" i="3"/>
  <c r="AS54" i="1"/>
  <c r="J138" i="3"/>
  <c r="BK444" i="3"/>
  <c r="BK285" i="3"/>
  <c r="BK158" i="3"/>
  <c r="J396" i="3"/>
  <c r="J265" i="3"/>
  <c r="J122" i="3"/>
  <c r="BK490" i="3"/>
  <c r="BK324" i="3"/>
  <c r="J214" i="3"/>
  <c r="J90" i="2"/>
  <c r="J457" i="3"/>
  <c r="J245" i="3"/>
  <c r="J128" i="3"/>
  <c r="BK353" i="3"/>
  <c r="BK200" i="3"/>
  <c r="BK461" i="3"/>
  <c r="J270" i="3"/>
  <c r="BK133" i="3"/>
  <c r="BK536" i="3"/>
  <c r="J383" i="3"/>
  <c r="J249" i="3"/>
  <c r="BK95" i="2"/>
  <c r="BK466" i="3"/>
  <c r="BK249" i="3"/>
  <c r="J536" i="3"/>
  <c r="BK345" i="3"/>
  <c r="BK208" i="3"/>
  <c r="J391" i="3"/>
  <c r="J257" i="3"/>
  <c r="BK150" i="3"/>
  <c r="J540" i="3"/>
  <c r="J387" i="3"/>
  <c r="J293" i="3"/>
  <c r="BK105" i="3"/>
  <c r="J515" i="3"/>
  <c r="BK257" i="3"/>
  <c r="J97" i="3"/>
  <c r="BK383" i="3"/>
  <c r="BK191" i="3"/>
  <c r="J423" i="3"/>
  <c r="J241" i="3"/>
  <c r="J146" i="3"/>
  <c r="BK495" i="3"/>
  <c r="BK337" i="3"/>
  <c r="J252" i="3"/>
  <c r="J82" i="2"/>
  <c r="BK499" i="3"/>
  <c r="BK375" i="3"/>
  <c r="J158" i="3"/>
  <c r="J503" i="3"/>
  <c r="J371" i="3"/>
  <c r="J195" i="3"/>
  <c r="J486" i="3"/>
  <c r="BK298" i="3"/>
  <c r="BK154" i="3"/>
  <c r="BK525" i="3"/>
  <c r="J358" i="3"/>
  <c r="BK236" i="3"/>
  <c r="BK138" i="3"/>
  <c r="R412" i="3" l="1"/>
  <c r="P412" i="3"/>
  <c r="T412" i="3"/>
  <c r="T81" i="2"/>
  <c r="T80" i="2" s="1"/>
  <c r="R81" i="2"/>
  <c r="R80" i="2"/>
  <c r="BK213" i="3"/>
  <c r="J213" i="3" s="1"/>
  <c r="J61" i="3" s="1"/>
  <c r="R213" i="3"/>
  <c r="P240" i="3"/>
  <c r="BK315" i="3"/>
  <c r="J315" i="3"/>
  <c r="J63" i="3"/>
  <c r="R315" i="3"/>
  <c r="P378" i="3"/>
  <c r="R440" i="3"/>
  <c r="P511" i="3"/>
  <c r="P81" i="2"/>
  <c r="P80" i="2" s="1"/>
  <c r="AU55" i="1" s="1"/>
  <c r="P91" i="3"/>
  <c r="T91" i="3"/>
  <c r="P213" i="3"/>
  <c r="T213" i="3"/>
  <c r="T240" i="3"/>
  <c r="T315" i="3"/>
  <c r="R378" i="3"/>
  <c r="BK440" i="3"/>
  <c r="J440" i="3"/>
  <c r="J67" i="3"/>
  <c r="P440" i="3"/>
  <c r="BK511" i="3"/>
  <c r="J511" i="3"/>
  <c r="J70" i="3"/>
  <c r="R511" i="3"/>
  <c r="BK81" i="2"/>
  <c r="J81" i="2" s="1"/>
  <c r="J60" i="2" s="1"/>
  <c r="BK91" i="3"/>
  <c r="J91" i="3"/>
  <c r="J60" i="3"/>
  <c r="R91" i="3"/>
  <c r="BK240" i="3"/>
  <c r="J240" i="3" s="1"/>
  <c r="J62" i="3" s="1"/>
  <c r="R240" i="3"/>
  <c r="P315" i="3"/>
  <c r="BK378" i="3"/>
  <c r="J378" i="3"/>
  <c r="J64" i="3"/>
  <c r="T378" i="3"/>
  <c r="T440" i="3"/>
  <c r="T511" i="3"/>
  <c r="BK412" i="3"/>
  <c r="J412" i="3" s="1"/>
  <c r="J65" i="3" s="1"/>
  <c r="BK507" i="3"/>
  <c r="BK481" i="3" s="1"/>
  <c r="J481" i="3" s="1"/>
  <c r="J68" i="3" s="1"/>
  <c r="J507" i="3"/>
  <c r="J69" i="3" s="1"/>
  <c r="BK434" i="3"/>
  <c r="J434" i="3" s="1"/>
  <c r="J66" i="3" s="1"/>
  <c r="J54" i="3"/>
  <c r="J55" i="3"/>
  <c r="BG118" i="3"/>
  <c r="BG133" i="3"/>
  <c r="BG158" i="3"/>
  <c r="BG167" i="3"/>
  <c r="BG186" i="3"/>
  <c r="BG208" i="3"/>
  <c r="BG227" i="3"/>
  <c r="BG265" i="3"/>
  <c r="BG273" i="3"/>
  <c r="BG285" i="3"/>
  <c r="BG312" i="3"/>
  <c r="BG320" i="3"/>
  <c r="BG324" i="3"/>
  <c r="BG345" i="3"/>
  <c r="BG400" i="3"/>
  <c r="BG408" i="3"/>
  <c r="BG449" i="3"/>
  <c r="BG486" i="3"/>
  <c r="BG499" i="3"/>
  <c r="BG515" i="3"/>
  <c r="BG518" i="3"/>
  <c r="BG525" i="3"/>
  <c r="BG536" i="3"/>
  <c r="BG540" i="3"/>
  <c r="BG548" i="3"/>
  <c r="BG552" i="3"/>
  <c r="E48" i="3"/>
  <c r="F55" i="3"/>
  <c r="J84" i="3"/>
  <c r="BG105" i="3"/>
  <c r="BG113" i="3"/>
  <c r="BG122" i="3"/>
  <c r="BG128" i="3"/>
  <c r="BG146" i="3"/>
  <c r="BG154" i="3"/>
  <c r="BG180" i="3"/>
  <c r="BG200" i="3"/>
  <c r="BG214" i="3"/>
  <c r="BG252" i="3"/>
  <c r="BG257" i="3"/>
  <c r="BG308" i="3"/>
  <c r="BG353" i="3"/>
  <c r="BG387" i="3"/>
  <c r="BG391" i="3"/>
  <c r="BG413" i="3"/>
  <c r="BG423" i="3"/>
  <c r="BG466" i="3"/>
  <c r="BG495" i="3"/>
  <c r="BG97" i="3"/>
  <c r="BG100" i="3"/>
  <c r="BG172" i="3"/>
  <c r="BG191" i="3"/>
  <c r="BG195" i="3"/>
  <c r="BG203" i="3"/>
  <c r="BG241" i="3"/>
  <c r="BG249" i="3"/>
  <c r="BG270" i="3"/>
  <c r="BG293" i="3"/>
  <c r="BG298" i="3"/>
  <c r="BG337" i="3"/>
  <c r="BG379" i="3"/>
  <c r="BG383" i="3"/>
  <c r="BG396" i="3"/>
  <c r="BG435" i="3"/>
  <c r="BG441" i="3"/>
  <c r="BG444" i="3"/>
  <c r="BG490" i="3"/>
  <c r="BG508" i="3"/>
  <c r="BG512" i="3"/>
  <c r="BG92" i="3"/>
  <c r="BG138" i="3"/>
  <c r="BG142" i="3"/>
  <c r="BG150" i="3"/>
  <c r="BG219" i="3"/>
  <c r="BG223" i="3"/>
  <c r="BG231" i="3"/>
  <c r="BG236" i="3"/>
  <c r="BG245" i="3"/>
  <c r="BG288" i="3"/>
  <c r="BG303" i="3"/>
  <c r="BG316" i="3"/>
  <c r="BG327" i="3"/>
  <c r="BG332" i="3"/>
  <c r="BG358" i="3"/>
  <c r="BG366" i="3"/>
  <c r="BG371" i="3"/>
  <c r="BG375" i="3"/>
  <c r="BG404" i="3"/>
  <c r="BG457" i="3"/>
  <c r="BG461" i="3"/>
  <c r="BG471" i="3"/>
  <c r="BG476" i="3"/>
  <c r="BG482" i="3"/>
  <c r="BG503" i="3"/>
  <c r="E48" i="2"/>
  <c r="J52" i="2"/>
  <c r="F55" i="2"/>
  <c r="J76" i="2"/>
  <c r="J55" i="2"/>
  <c r="BG86" i="2"/>
  <c r="BG90" i="2"/>
  <c r="BG95" i="2"/>
  <c r="BG97" i="2"/>
  <c r="BG82" i="2"/>
  <c r="J34" i="3"/>
  <c r="AW56" i="1"/>
  <c r="J34" i="2"/>
  <c r="AW55" i="1" s="1"/>
  <c r="F33" i="2"/>
  <c r="AZ55" i="1" s="1"/>
  <c r="J33" i="3"/>
  <c r="AV56" i="1" s="1"/>
  <c r="F37" i="3"/>
  <c r="BD56" i="1"/>
  <c r="F36" i="2"/>
  <c r="BC55" i="1" s="1"/>
  <c r="F37" i="2"/>
  <c r="BD55" i="1"/>
  <c r="F33" i="3"/>
  <c r="AZ56" i="1" s="1"/>
  <c r="F34" i="2"/>
  <c r="BA55" i="1" s="1"/>
  <c r="J33" i="2"/>
  <c r="AV55" i="1" s="1"/>
  <c r="F34" i="3"/>
  <c r="BA56" i="1"/>
  <c r="F36" i="3"/>
  <c r="BC56" i="1" s="1"/>
  <c r="P90" i="3" l="1"/>
  <c r="AU56" i="1"/>
  <c r="T90" i="3"/>
  <c r="R90" i="3"/>
  <c r="BK80" i="2"/>
  <c r="J80" i="2" s="1"/>
  <c r="J30" i="2" s="1"/>
  <c r="AG55" i="1" s="1"/>
  <c r="BK90" i="3"/>
  <c r="J90" i="3"/>
  <c r="J59" i="3" s="1"/>
  <c r="AZ54" i="1"/>
  <c r="W29" i="1" s="1"/>
  <c r="AT55" i="1"/>
  <c r="AT56" i="1"/>
  <c r="F35" i="2"/>
  <c r="BB55" i="1" s="1"/>
  <c r="AU54" i="1"/>
  <c r="BA54" i="1"/>
  <c r="W30" i="1"/>
  <c r="F35" i="3"/>
  <c r="BB56" i="1"/>
  <c r="BD54" i="1"/>
  <c r="W33" i="1"/>
  <c r="BC54" i="1"/>
  <c r="W32" i="1" s="1"/>
  <c r="J39" i="2" l="1"/>
  <c r="J59" i="2"/>
  <c r="AN55" i="1"/>
  <c r="J30" i="3"/>
  <c r="AG56" i="1" s="1"/>
  <c r="AG54" i="1" s="1"/>
  <c r="AK26" i="1" s="1"/>
  <c r="BB54" i="1"/>
  <c r="W31" i="1" s="1"/>
  <c r="AY54" i="1"/>
  <c r="AW54" i="1"/>
  <c r="AK30" i="1" s="1"/>
  <c r="AV54" i="1"/>
  <c r="AK29" i="1" s="1"/>
  <c r="J39" i="3" l="1"/>
  <c r="AK35" i="1"/>
  <c r="AN56" i="1"/>
  <c r="AT54" i="1"/>
  <c r="AX54" i="1"/>
  <c r="AN54" i="1" l="1"/>
</calcChain>
</file>

<file path=xl/sharedStrings.xml><?xml version="1.0" encoding="utf-8"?>
<sst xmlns="http://schemas.openxmlformats.org/spreadsheetml/2006/main" count="4930" uniqueCount="992">
  <si>
    <t>Export Komplet</t>
  </si>
  <si>
    <t>VZ</t>
  </si>
  <si>
    <t>2.0</t>
  </si>
  <si>
    <t>ZAMOK</t>
  </si>
  <si>
    <t>False</t>
  </si>
  <si>
    <t>{64570b2b-4ea0-489f-ae12-0de8b6156a75}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</si>
  <si>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</si>
  <si>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</si>
  <si>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</si>
  <si>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</si>
  <si>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</si>
  <si>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</si>
  <si>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</si>
  <si>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</si>
  <si>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219160017vvMOSTEK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</si>
  <si>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</si>
  <si>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</si>
  <si>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Poldr Mlýnec mostek v zátopě</t>
  </si>
  <si>
    <t>KSO:</t>
  </si>
  <si>
    <t/>
  </si>
  <si>
    <t>CC-CZ:</t>
  </si>
  <si>
    <t>215</t>
  </si>
  <si>
    <t>Místo:</t>
  </si>
  <si>
    <t>Mlýnec u Kopidlna, Kopidlno</t>
  </si>
  <si>
    <t>Datum:</t>
  </si>
  <si>
    <t>22. 4. 2022</t>
  </si>
  <si>
    <t>Zadavatel:</t>
  </si>
  <si>
    <t>IČ:</t>
  </si>
  <si>
    <t>Povodí Labe, státní podnik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</si>
  <si>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</si>
  <si>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</si>
  <si>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</si>
  <si>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</si>
  <si>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</si>
  <si>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</si>
  <si>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</si>
  <si>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</si>
  <si>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</si>
  <si>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</si>
  <si>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</si>
  <si>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</si>
  <si>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</si>
  <si>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</si>
  <si>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</si>
  <si>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</si>
  <si>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</si>
  <si>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</si>
  <si>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</si>
  <si>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</si>
  <si>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</si>
  <si>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</si>
  <si>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</si>
  <si>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</si>
  <si>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</si>
  <si>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</si>
  <si>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</si>
  <si>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</si>
  <si>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</si>
  <si>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</si>
  <si>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</si>
  <si>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</si>
  <si>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</si>
  <si>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</si>
  <si>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</si>
  <si>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</si>
  <si>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</si>
  <si>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</si>
  <si>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</si>
  <si>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</si>
  <si>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</si>
  <si>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</si>
  <si>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</si>
  <si>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</si>
  <si>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</si>
  <si>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</si>
  <si>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</si>
  <si>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</si>
  <si>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</si>
  <si>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Všeobecné položky</t>
  </si>
  <si>
    <t>STA</t>
  </si>
  <si>
    <t>1</t>
  </si>
  <si>
    <t>{b38107f8-b786-4f2a-a7ed-a1aededce1f6}</t>
  </si>
  <si>
    <t>2</t>
  </si>
  <si>
    <t>SO 201</t>
  </si>
  <si>
    <t>Mostek v zátopě Mrlina, Vestec - Rožďalovice</t>
  </si>
  <si>
    <t>{0a95d75c-50d1-416d-9577-77487e95e406}</t>
  </si>
  <si>
    <t>KRYCÍ LIST SOUPISU PRACÍ</t>
  </si>
  <si>
    <t>Objekt:</t>
  </si>
  <si>
    <t>SO 001 - Všeobecné položky</t>
  </si>
  <si>
    <t>REKAPITULACE ČLENĚNÍ SOUPISU PRACÍ</t>
  </si>
  <si>
    <t>Kód dílu - Popis</t>
  </si>
  <si>
    <t>Cena celkem [CZK]</t>
  </si>
  <si>
    <t>-1</t>
  </si>
  <si>
    <t>009 -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</si>
  <si>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</si>
  <si>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</si>
  <si>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</si>
  <si>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</si>
  <si>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</si>
  <si>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</si>
  <si>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</si>
  <si>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</si>
  <si>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</si>
  <si>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</si>
  <si>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</si>
  <si>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</si>
  <si>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</si>
  <si>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009</t>
  </si>
  <si>
    <t>Ostatní konstrukce a práce</t>
  </si>
  <si>
    <t>ROZPOCET</t>
  </si>
  <si>
    <t>K</t>
  </si>
  <si>
    <t>XMO1</t>
  </si>
  <si>
    <t>Vypracování dokumentace RDS nebo DSPS</t>
  </si>
  <si>
    <t>soubor</t>
  </si>
  <si>
    <t>4</t>
  </si>
  <si>
    <t>PP</t>
  </si>
  <si>
    <t>VV</t>
  </si>
  <si>
    <t>v rozsahu dle požadavku zhotovitele stavby. Předpoklad 3x v tištěném provedení + 1x elektronicky na CD</t>
  </si>
  <si>
    <t>XMO2</t>
  </si>
  <si>
    <t>Vypracování mostního listu</t>
  </si>
  <si>
    <t>předání 3x tisk + 1x v elektronické podobě</t>
  </si>
  <si>
    <t>3</t>
  </si>
  <si>
    <t>XMO3</t>
  </si>
  <si>
    <t>Zařízení staveniště</t>
  </si>
  <si>
    <t>6</t>
  </si>
  <si>
    <t xml:space="preserve">příprava zařízení staveniště, provoz a jeho odstranění,  </t>
  </si>
  <si>
    <t>včetně případného zajištění přístupu na staveniště pro provádění prací mimo trvalý zábor staveniště dle potřeb zhotovitele</t>
  </si>
  <si>
    <t>XMO4</t>
  </si>
  <si>
    <t>Zaměření skutečného provedení stavby</t>
  </si>
  <si>
    <t>8</t>
  </si>
  <si>
    <t>5</t>
  </si>
  <si>
    <t>XMO5</t>
  </si>
  <si>
    <t>Geodetické vytyčení stavby</t>
  </si>
  <si>
    <t>10</t>
  </si>
  <si>
    <t>12</t>
  </si>
  <si>
    <t>SO 201 - Mostek v zátopě Mrlina, Vestec - Rožďalovice</t>
  </si>
  <si>
    <t>001 - Zemní práce</t>
  </si>
  <si>
    <t>002 - Základy</t>
  </si>
  <si>
    <t>003 - Svislé konstrukce</t>
  </si>
  <si>
    <t>004 - Vodorovné konstrukce</t>
  </si>
  <si>
    <t>005 - Komunikace</t>
  </si>
  <si>
    <t>006 - Úpravy povrchu</t>
  </si>
  <si>
    <t>008 - Trubní vedení</t>
  </si>
  <si>
    <t>099 - Přesun hmot HSV</t>
  </si>
  <si>
    <t xml:space="preserve">    998 - Přesun hmot</t>
  </si>
  <si>
    <t>711 - Izolace proti vodě, vlhkosti a plynům</t>
  </si>
  <si>
    <t>001</t>
  </si>
  <si>
    <t>Zemní práce</t>
  </si>
  <si>
    <t>112201119</t>
  </si>
  <si>
    <t>Odstranění pařezů D přes 0,9 do 1,0 m v rovině a svahu do 1:5 s odklizením do 20 m a zasypáním jámy</t>
  </si>
  <si>
    <t>kus</t>
  </si>
  <si>
    <t>CS ÚRS 2022 01</t>
  </si>
  <si>
    <t>Odstranění pařezu v rovině nebo na svahu do 1:5 o průměru pařezu na řezné ploše přes 900 do 1000 mm</t>
  </si>
  <si>
    <t>Online PSC</t>
  </si>
  <si>
    <t>https://podminky.urs.cz/item/CS_URS_2022_01/112201119</t>
  </si>
  <si>
    <t>odstranění pařezu v místě stavby - komplet</t>
  </si>
  <si>
    <t>1,0</t>
  </si>
  <si>
    <t>112211113</t>
  </si>
  <si>
    <t>Spálení pařezu D do 1,0 m</t>
  </si>
  <si>
    <t>Spálení pařezů na hromadách průměru přes 0,50 do 1,00 m</t>
  </si>
  <si>
    <t>https://podminky.urs.cz/item/CS_URS_2022_01/112211113</t>
  </si>
  <si>
    <t>113106192</t>
  </si>
  <si>
    <t>Rozebrání vozovek ze silničních dílců se spárami zalitými cementovou maltou strojně pl do 50 m2</t>
  </si>
  <si>
    <t>m2</t>
  </si>
  <si>
    <t>Rozebrání dlažeb a dílců vozovek a ploch s přemístěním hmot na skládku na vzdálenost do 3 m nebo s naložením na dopravní prostředek, s jakoukoliv výplní spár strojně plochy jednotlivě do 50 m2 ze silničních dílců jakýchkoliv rozměrů, s ložem z kameniva nebo živice se spárami zalitými cementovou maltou</t>
  </si>
  <si>
    <t>https://podminky.urs.cz/item/CS_URS_2022_01/113106192</t>
  </si>
  <si>
    <t>mostovka z betonových silničních panelů</t>
  </si>
  <si>
    <t>7,0*3,0</t>
  </si>
  <si>
    <t>113107165</t>
  </si>
  <si>
    <t>Odstranění podkladu z kameniva drceného tl přes 400 do 500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</si>
  <si>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</si>
  <si>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https://podminky.urs.cz/item/CS_URS_2022_01/113107165</t>
  </si>
  <si>
    <t>kryt podkladní vrstvy vozovky v tl. 460 mm</t>
  </si>
  <si>
    <t>5,0*4,0*2+7,2*4,5</t>
  </si>
  <si>
    <t>odpočet kryt vozovky z bet. dílců</t>
  </si>
  <si>
    <t>-(7,0*3,0)</t>
  </si>
  <si>
    <t>Součet</t>
  </si>
  <si>
    <t>115001106</t>
  </si>
  <si>
    <t>Převedení vody potrubím DN přes 600 do 900</t>
  </si>
  <si>
    <t>m</t>
  </si>
  <si>
    <t>Převedení vody potrubím průměru DN přes 600 do 900</t>
  </si>
  <si>
    <t>https://podminky.urs.cz/item/CS_URS_2022_01/115001106</t>
  </si>
  <si>
    <t>potrubí DN 800</t>
  </si>
  <si>
    <t>12,0</t>
  </si>
  <si>
    <t>115101201</t>
  </si>
  <si>
    <t>Čerpání vody na dopravní výšku do 10 m průměrný přítok do 500 l/min</t>
  </si>
  <si>
    <t>hod</t>
  </si>
  <si>
    <t>14</t>
  </si>
  <si>
    <t>Čerpání vody na dopravní výšku do 10 m s uvažovaným průměrným přítokem do 500 l/min</t>
  </si>
  <si>
    <t>https://podminky.urs.cz/item/CS_URS_2022_01/115101201</t>
  </si>
  <si>
    <t>30*2</t>
  </si>
  <si>
    <t>7</t>
  </si>
  <si>
    <t>121151103</t>
  </si>
  <si>
    <t>Sejmutí ornice plochy do 100 m2 tl vrstvy do 200 mm strojně</t>
  </si>
  <si>
    <t>16</t>
  </si>
  <si>
    <t>Sejmutí ornice strojně při souvislé ploše do 100 m2, tl. vrstvy do 200 mm</t>
  </si>
  <si>
    <t>https://podminky.urs.cz/item/CS_URS_2022_01/121151103</t>
  </si>
  <si>
    <t>v tl. 200 mm - zpětné využití k ohumusování</t>
  </si>
  <si>
    <t>zemina s obsahem humusu v místě stavby</t>
  </si>
  <si>
    <t>4*5,0</t>
  </si>
  <si>
    <t>131251204</t>
  </si>
  <si>
    <t>Hloubení jam zapažených v hornině třídy těžitelnosti I skupiny 3 objem do 500 m3 strojně</t>
  </si>
  <si>
    <t>m3</t>
  </si>
  <si>
    <t>18</t>
  </si>
  <si>
    <t>Hloubení zapažených jam a zářezů strojně s urovnáním dna do předepsaného profilu a spádu v hornině třídy těžitelnosti I skupiny 3 přes 100 do 500 m3</t>
  </si>
  <si>
    <t>https://podminky.urs.cz/item/CS_URS_2022_01/131251204</t>
  </si>
  <si>
    <t>pro spodní stavbu mostu</t>
  </si>
  <si>
    <t>(11,6+11,2)*7,0</t>
  </si>
  <si>
    <t>9</t>
  </si>
  <si>
    <t>131251791</t>
  </si>
  <si>
    <t>Příplatek za hloubení jam v tekoucí vodě pro LTM v hornině třídy těžitelnosti I skupiny 3</t>
  </si>
  <si>
    <t>20</t>
  </si>
  <si>
    <t>Hloubení jam a zářezů pro lesnicko-technické meliorace strojně zapažených i nezapažených s urovnáním dna do předepsaného profilu a spádu Příplatek k cenám za hloubení jam v tekoucí vodě při lesnicko-technických melioracích (LTM) pro jakékoliv množství vykopávky v hornině třídy těžitelnosti I skupiny 3</t>
  </si>
  <si>
    <t>https://podminky.urs.cz/item/CS_URS_2022_01/131251791</t>
  </si>
  <si>
    <t>hloubení jam</t>
  </si>
  <si>
    <t>159,6*0,50</t>
  </si>
  <si>
    <t>151101201</t>
  </si>
  <si>
    <t>Zřízení příložného pažení stěn výkopu hl do 4 m</t>
  </si>
  <si>
    <t>22</t>
  </si>
  <si>
    <t>Zřízení pažení stěn výkopu bez rozepření nebo vzepření příložné, hloubky do 4 m</t>
  </si>
  <si>
    <t>https://podminky.urs.cz/item/CS_URS_2022_01/151101201</t>
  </si>
  <si>
    <t>2*7,0*4,0</t>
  </si>
  <si>
    <t>11</t>
  </si>
  <si>
    <t>151101211</t>
  </si>
  <si>
    <t>Odstranění příložného pažení stěn hl do 4 m</t>
  </si>
  <si>
    <t>24</t>
  </si>
  <si>
    <t>Odstranění pažení stěn výkopu bez rozepření nebo vzepření s uložením pažin na vzdálenost do 3 m od okraje výkopu příložné, hloubky do 4 m</t>
  </si>
  <si>
    <t>https://podminky.urs.cz/item/CS_URS_2022_01/151101211</t>
  </si>
  <si>
    <t>153191121</t>
  </si>
  <si>
    <t>Zřízení těsnění hradicích stěn ze zhutněné sypaniny</t>
  </si>
  <si>
    <t>26</t>
  </si>
  <si>
    <t>Těsnění hradicích stěn nepropustnou hrázkou ze zhutněné sypaniny při stěně nebo nepropustnou výplní ze zhutněné sypaniny mezi stěnami zřízení</t>
  </si>
  <si>
    <t>https://podminky.urs.cz/item/CS_URS_2022_01/153191121</t>
  </si>
  <si>
    <t>6,0*1,4*0,8*2</t>
  </si>
  <si>
    <t>13</t>
  </si>
  <si>
    <t>M</t>
  </si>
  <si>
    <t>58125110</t>
  </si>
  <si>
    <t>jíl surový kusový</t>
  </si>
  <si>
    <t>t</t>
  </si>
  <si>
    <t>56</t>
  </si>
  <si>
    <t>jíl nebo jiný vhodný materiál pro těsnění hradících stěn</t>
  </si>
  <si>
    <t>13,44*1,90</t>
  </si>
  <si>
    <t>153191131</t>
  </si>
  <si>
    <t>Odstranění těsnění hradicích stěn ze zhutněné sypaniny</t>
  </si>
  <si>
    <t>28</t>
  </si>
  <si>
    <t>Těsnění hradicích stěn nepropustnou hrázkou ze zhutněné sypaniny při stěně nebo nepropustnou výplní ze zhutněné sypaniny mezi stěnami odstranění</t>
  </si>
  <si>
    <t>https://podminky.urs.cz/item/CS_URS_2022_01/153191131</t>
  </si>
  <si>
    <t>162251102</t>
  </si>
  <si>
    <t>Vodorovné přemístění přes 20 do 50 m výkopku/sypaniny z horniny třídy těžitelnosti I skupiny 1 až 3</t>
  </si>
  <si>
    <t>-728677680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</si>
  <si>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</si>
  <si>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https://podminky.urs.cz/item/CS_URS_2022_01/162251102</t>
  </si>
  <si>
    <t>zemní materiál na meziskládku</t>
  </si>
  <si>
    <t>výkopek</t>
  </si>
  <si>
    <t>159,60</t>
  </si>
  <si>
    <t>část zemního materiálu zpět pro zásyp základu</t>
  </si>
  <si>
    <t>51,80</t>
  </si>
  <si>
    <t>171152121</t>
  </si>
  <si>
    <t>Uložení sypaniny z hornin nesoudržných kamenitých do násypů zhutněných silnic a dálnic</t>
  </si>
  <si>
    <t>40</t>
  </si>
  <si>
    <t>Uložení sypaniny do zhutněných násypů pro silnice, dálnice a letiště s rozprostřením sypaniny ve vrstvách, s hrubým urovnáním a uzavřením povrchu násypu z hornin nesoudržných kamenitých</t>
  </si>
  <si>
    <t>https://podminky.urs.cz/item/CS_URS_2022_01/171152121</t>
  </si>
  <si>
    <t>zásyp základu zeminou z výkopku, vhodná zemina ze stavby</t>
  </si>
  <si>
    <t>(2,6+0,6+1,2+3,0)*7,0</t>
  </si>
  <si>
    <t>17</t>
  </si>
  <si>
    <t>171201221R0</t>
  </si>
  <si>
    <t>Likvidace zeminy</t>
  </si>
  <si>
    <t>-2019536543</t>
  </si>
  <si>
    <t>Likvidace zeminy včetně naložení, dopravy, uložení a případného poplatku za uložení</t>
  </si>
  <si>
    <t>přebytečný zemní materiál</t>
  </si>
  <si>
    <t>výkopek (odpočet materiálu pro zásyp)</t>
  </si>
  <si>
    <t>(159,60-51,80)*1,9</t>
  </si>
  <si>
    <t>jíl z hradících stěn</t>
  </si>
  <si>
    <t>13,44*1,9</t>
  </si>
  <si>
    <t>171251201</t>
  </si>
  <si>
    <t>Uložení sypaniny na skládky nebo meziskládky</t>
  </si>
  <si>
    <t>44</t>
  </si>
  <si>
    <t>Uložení sypaniny na skládky nebo meziskládky bez hutnění s upravením uložené sypaniny do předepsaného tvaru</t>
  </si>
  <si>
    <t>https://podminky.urs.cz/item/CS_URS_2022_01/171251201</t>
  </si>
  <si>
    <t>19</t>
  </si>
  <si>
    <t>181152301</t>
  </si>
  <si>
    <t>Úprava pláně pro silnice a dálnice v zářezech bez zhutnění</t>
  </si>
  <si>
    <t>46</t>
  </si>
  <si>
    <t>Úprava pláně na stavbách silnic a dálnic strojně v zářezech mimo skalních bez zhutnění</t>
  </si>
  <si>
    <t>https://podminky.urs.cz/item/CS_URS_2022_01/181152301</t>
  </si>
  <si>
    <t>plochy pro ohumusování, úpravy terénu v okolí mostu</t>
  </si>
  <si>
    <t>4*10,0</t>
  </si>
  <si>
    <t>181152302</t>
  </si>
  <si>
    <t>Úprava pláně pro silnice a dálnice v zářezech se zhutněním</t>
  </si>
  <si>
    <t>48</t>
  </si>
  <si>
    <t>Úprava pláně na stavbách silnic a dálnic strojně v zářezech mimo skalních se zhutněním</t>
  </si>
  <si>
    <t>https://podminky.urs.cz/item/CS_URS_2022_01/181152302</t>
  </si>
  <si>
    <t>9,5*10,0</t>
  </si>
  <si>
    <t>181411132</t>
  </si>
  <si>
    <t>Založení parkového trávníku výsevem pl do 1000 m2 ve svahu přes 1:5 do 1:2</t>
  </si>
  <si>
    <t>50</t>
  </si>
  <si>
    <t>Založení trávníku na půdě předem připravené plochy do 1000 m2 výsevem včetně utažení parkového na svahu přes 1:5 do 1:2</t>
  </si>
  <si>
    <t>https://podminky.urs.cz/item/CS_URS_2022_01/181411132</t>
  </si>
  <si>
    <t>ohumusované plochy v okolí mostu</t>
  </si>
  <si>
    <t>00572410</t>
  </si>
  <si>
    <t>osivo směs travní parková</t>
  </si>
  <si>
    <t>kg</t>
  </si>
  <si>
    <t>40*0,033</t>
  </si>
  <si>
    <t>23</t>
  </si>
  <si>
    <t>182251101</t>
  </si>
  <si>
    <t>Svahování násypů strojně</t>
  </si>
  <si>
    <t>52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</si>
  <si>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</si>
  <si>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</si>
  <si>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úpravy terénu v okolí mostu</t>
  </si>
  <si>
    <t>182351023</t>
  </si>
  <si>
    <t>Rozprostření ornice pl do 100 m2 ve svahu přes 1:5 tl vrstvy do 200 mm strojně</t>
  </si>
  <si>
    <t>54</t>
  </si>
  <si>
    <t>Rozprostření a urovnání ornice ve svahu sklonu přes 1:5 strojně při souvislé ploše do 100 m2, tl. vrstvy do 200 mm</t>
  </si>
  <si>
    <t>https://podminky.urs.cz/item/CS_URS_2022_01/182351023</t>
  </si>
  <si>
    <t>ohumusování v tl. 100 mm, úpravy terénu v okolí mostu</t>
  </si>
  <si>
    <t>002</t>
  </si>
  <si>
    <t>Základy</t>
  </si>
  <si>
    <t>25</t>
  </si>
  <si>
    <t>212792212</t>
  </si>
  <si>
    <t>Odvodnění mostní opěry - drenážní flexibilní plastové potrubí DN 160</t>
  </si>
  <si>
    <t>58</t>
  </si>
  <si>
    <t>Odvodnění mostní opěry z plastových trub drenážní potrubí flexibilní DN 160</t>
  </si>
  <si>
    <t>https://podminky.urs.cz/item/CS_URS_2022_01/212792212</t>
  </si>
  <si>
    <t>rubová drenáž PVC DN 150</t>
  </si>
  <si>
    <t>7,4+7,6</t>
  </si>
  <si>
    <t>273321117</t>
  </si>
  <si>
    <t>Základové desky mostních konstrukcí ze ŽB C 25/30</t>
  </si>
  <si>
    <t>60</t>
  </si>
  <si>
    <t>Základové konstrukce z betonu železového desky ve výkopu nebo na hlavách pilot C 25/30</t>
  </si>
  <si>
    <t>https://podminky.urs.cz/item/CS_URS_2022_01/273321117</t>
  </si>
  <si>
    <t>1,4*0,6*5,25*2</t>
  </si>
  <si>
    <t>27</t>
  </si>
  <si>
    <t>273352110</t>
  </si>
  <si>
    <t>Bednění základových desek plochy rovinné</t>
  </si>
  <si>
    <t>62</t>
  </si>
  <si>
    <t>Bednění základových konstrukcí desek ploch rovinných</t>
  </si>
  <si>
    <t>https://podminky.urs.cz/item/CS_URS_2022_01/273352110</t>
  </si>
  <si>
    <t>(1,4*0,6+5,25*0,6)*4</t>
  </si>
  <si>
    <t>273352119</t>
  </si>
  <si>
    <t>Odbednění základových desek</t>
  </si>
  <si>
    <t>64</t>
  </si>
  <si>
    <t>Bednění základových konstrukcí desek odbednění bez ohledu na tvar</t>
  </si>
  <si>
    <t>https://podminky.urs.cz/item/CS_URS_2022_01/273352119</t>
  </si>
  <si>
    <t>29</t>
  </si>
  <si>
    <t>273361116</t>
  </si>
  <si>
    <t>Výztuž základových desek z betonářské oceli 10 505</t>
  </si>
  <si>
    <t>66</t>
  </si>
  <si>
    <t>Výztuž základových konstrukcí desek z betonářské oceli 10 505 (R) nebo BSt 500</t>
  </si>
  <si>
    <t>https://podminky.urs.cz/item/CS_URS_2022_01/273361116</t>
  </si>
  <si>
    <t>dle výkresu výztuže D 5.1; D 5.2</t>
  </si>
  <si>
    <t>0,824*1,10</t>
  </si>
  <si>
    <t>30</t>
  </si>
  <si>
    <t>28611225</t>
  </si>
  <si>
    <t>trubka drenážní flexibilní celoperforovaná PVC-U SN 4 DN 160 pro meliorace, dočasné nebo odlehčovací drenáže</t>
  </si>
  <si>
    <t>68</t>
  </si>
  <si>
    <t>(7,4+7,6)*1,093</t>
  </si>
  <si>
    <t>003</t>
  </si>
  <si>
    <t>Svislé konstrukce</t>
  </si>
  <si>
    <t>31</t>
  </si>
  <si>
    <t>317321118</t>
  </si>
  <si>
    <t>Mostní římsy ze ŽB C 30/37</t>
  </si>
  <si>
    <t>70</t>
  </si>
  <si>
    <t>Římsy ze železového betonu C 30/37</t>
  </si>
  <si>
    <t>https://podminky.urs.cz/item/CS_URS_2022_01/317321118</t>
  </si>
  <si>
    <t>0,21*9,2*2</t>
  </si>
  <si>
    <t>32</t>
  </si>
  <si>
    <t>317353121</t>
  </si>
  <si>
    <t>Bednění mostních říms všech tvarů - zřízení</t>
  </si>
  <si>
    <t>72</t>
  </si>
  <si>
    <t>Bednění mostní římsy zřízení všech tvarů</t>
  </si>
  <si>
    <t>https://podminky.urs.cz/item/CS_URS_2022_01/317353121</t>
  </si>
  <si>
    <t>2*((0,65+0,2+0,3)*9,2+(2*0,2))</t>
  </si>
  <si>
    <t>33</t>
  </si>
  <si>
    <t>317353221</t>
  </si>
  <si>
    <t>Bednění mostních říms všech tvarů - odstranění</t>
  </si>
  <si>
    <t>74</t>
  </si>
  <si>
    <t>Bednění mostní římsy odstranění všech tvarů</t>
  </si>
  <si>
    <t>https://podminky.urs.cz/item/CS_URS_2022_01/317353221</t>
  </si>
  <si>
    <t>34</t>
  </si>
  <si>
    <t>317361116</t>
  </si>
  <si>
    <t>Výztuž mostních říms z betonářské oceli 10 505</t>
  </si>
  <si>
    <t>76</t>
  </si>
  <si>
    <t>Výztuž mostních železobetonových říms z betonářské oceli 10 505 (R) nebo BSt 500</t>
  </si>
  <si>
    <t>https://podminky.urs.cz/item/CS_URS_2022_01/317361116</t>
  </si>
  <si>
    <t>dle výkresu výztuže D 5.3</t>
  </si>
  <si>
    <t>0,328*1,10</t>
  </si>
  <si>
    <t>35</t>
  </si>
  <si>
    <t>334323118</t>
  </si>
  <si>
    <t>Mostní opěry a úložné prahy ze ŽB C 30/37</t>
  </si>
  <si>
    <t>78</t>
  </si>
  <si>
    <t>Mostní opěry a úložné prahy z betonu železového C 30/37</t>
  </si>
  <si>
    <t>https://podminky.urs.cz/item/CS_URS_2022_01/334323118</t>
  </si>
  <si>
    <t>dříky</t>
  </si>
  <si>
    <t>(2,35+2,25)*0,4*5,25*1,05</t>
  </si>
  <si>
    <t>křídla</t>
  </si>
  <si>
    <t>(2,65+3,25+3,10+3,15)*0,4*1,05</t>
  </si>
  <si>
    <t>36</t>
  </si>
  <si>
    <t>334351112</t>
  </si>
  <si>
    <t>Bednění systémové mostních opěr a úložných prahů z překližek pro ŽB - zřízení</t>
  </si>
  <si>
    <t>80</t>
  </si>
  <si>
    <t>Bednění mostních opěr a úložných prahů ze systémového bednění zřízení z překližek, pro železobeton</t>
  </si>
  <si>
    <t>https://podminky.urs.cz/item/CS_URS_2022_01/334351112</t>
  </si>
  <si>
    <t>(2,35+2,25)*5,25*2+(2,35+5,25)*0,4*2</t>
  </si>
  <si>
    <t>37</t>
  </si>
  <si>
    <t>334351211</t>
  </si>
  <si>
    <t>Bednění systémové mostních opěr a úložných prahů z překližek - odstranění</t>
  </si>
  <si>
    <t>82</t>
  </si>
  <si>
    <t>Bednění mostních opěr a úložných prahů ze systémového bednění odstranění z překližek</t>
  </si>
  <si>
    <t>https://podminky.urs.cz/item/CS_URS_2022_01/334351211</t>
  </si>
  <si>
    <t>38</t>
  </si>
  <si>
    <t>334352111</t>
  </si>
  <si>
    <t>Bednění mostních křídel a závěrných zídek ze systémového bednění s výplní z překližek - zřízení</t>
  </si>
  <si>
    <t>84</t>
  </si>
  <si>
    <t>Bednění mostních křídel a závěrných zídek ze systémového bednění zřízení z překližek</t>
  </si>
  <si>
    <t>https://podminky.urs.cz/item/CS_URS_2022_01/334352111</t>
  </si>
  <si>
    <t>křídlo 1</t>
  </si>
  <si>
    <t>2*((2,2+1,3)/2)*1,5 + (1,3*0,4)</t>
  </si>
  <si>
    <t>křídlo 2</t>
  </si>
  <si>
    <t>2*((2,4+1,3)/2)*1,75 + (1,3*0,4)</t>
  </si>
  <si>
    <t>křídlo 3</t>
  </si>
  <si>
    <t xml:space="preserve"> 2*((2,2+1,2)/2)*1,8 + (1,2*0,4)</t>
  </si>
  <si>
    <t>křídlo 4</t>
  </si>
  <si>
    <t>2*((2,4+1,2)/2)*1,75 + (1,2*0,4)</t>
  </si>
  <si>
    <t>39</t>
  </si>
  <si>
    <t>334352211</t>
  </si>
  <si>
    <t>Bednění mostních křídel a závěrných zídek ze systémového bednění s výplní z překližek - odstranění</t>
  </si>
  <si>
    <t>86</t>
  </si>
  <si>
    <t>Bednění mostních křídel a závěrných zídek ze systémového bednění odstranění z překližek</t>
  </si>
  <si>
    <t>https://podminky.urs.cz/item/CS_URS_2022_01/334352211</t>
  </si>
  <si>
    <t>334359111</t>
  </si>
  <si>
    <t>Výřez bednění pro prostup trub betonovou konstrukcí DN 150</t>
  </si>
  <si>
    <t>88</t>
  </si>
  <si>
    <t>https://podminky.urs.cz/item/CS_URS_2022_01/334359111</t>
  </si>
  <si>
    <t>výřez pro rubovou drenáž DN 160</t>
  </si>
  <si>
    <t>2*1,0</t>
  </si>
  <si>
    <t>41</t>
  </si>
  <si>
    <t>334361216</t>
  </si>
  <si>
    <t>Výztuž dříků opěr z betonářské oceli 10 505</t>
  </si>
  <si>
    <t>90</t>
  </si>
  <si>
    <t>Výztuž betonářská mostních konstrukcí opěr, úložných prahů, křídel, závěrných zídek, bloků ložisek, pilířů a sloupů z oceli 10 505 (R) nebo BSt 500 dříků opěr</t>
  </si>
  <si>
    <t>https://podminky.urs.cz/item/CS_URS_2022_01/334361216</t>
  </si>
  <si>
    <t>výztuž opěr, dle výkresu výztuže D 5.1</t>
  </si>
  <si>
    <t>0,937*1,10</t>
  </si>
  <si>
    <t>42</t>
  </si>
  <si>
    <t>334361226</t>
  </si>
  <si>
    <t>Výztuž křídel, závěrných zdí z betonářské oceli 10 505</t>
  </si>
  <si>
    <t>92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</si>
  <si>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</si>
  <si>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https://podminky.urs.cz/item/CS_URS_2022_01/334361226</t>
  </si>
  <si>
    <t>výztuž křídel, dle výkresu výztuže D 5.1, D 5.2</t>
  </si>
  <si>
    <t>0,436*1,10</t>
  </si>
  <si>
    <t>43</t>
  </si>
  <si>
    <t>334791113</t>
  </si>
  <si>
    <t>Prostup v betonových zdech z plastových trub DN do 160</t>
  </si>
  <si>
    <t>-1467450597</t>
  </si>
  <si>
    <t>Prostup v betonových zdech z plastových trub průměru do DN 160</t>
  </si>
  <si>
    <t>https://podminky.urs.cz/item/CS_URS_2022_01/334791113</t>
  </si>
  <si>
    <t>vyústění rubové drenáže přes křídla mostu</t>
  </si>
  <si>
    <t>2*0,50</t>
  </si>
  <si>
    <t>334951113</t>
  </si>
  <si>
    <t>Podpěrné skruže dočasné ze dřeva z hranolů - zřízení</t>
  </si>
  <si>
    <t>96</t>
  </si>
  <si>
    <t>Podpěrné skruže dočasné ze dřeva z hranolů zřízení</t>
  </si>
  <si>
    <t>https://podminky.urs.cz/item/CS_URS_2022_01/334951113</t>
  </si>
  <si>
    <t>(7,1*6,38*2,3)*0,07</t>
  </si>
  <si>
    <t>45</t>
  </si>
  <si>
    <t>334952113</t>
  </si>
  <si>
    <t>Podpěrné skruže dočasné ze dřeva z hranolů - odstranění</t>
  </si>
  <si>
    <t>98</t>
  </si>
  <si>
    <t>Podpěrné skruže dočasné ze dřeva z hranolů odstranění</t>
  </si>
  <si>
    <t>https://podminky.urs.cz/item/CS_URS_2022_01/334952113</t>
  </si>
  <si>
    <t>004</t>
  </si>
  <si>
    <t>Vodorovné konstrukce</t>
  </si>
  <si>
    <t>421321128</t>
  </si>
  <si>
    <t>Mostní nosné konstrukce deskové ze ŽB C 30/37</t>
  </si>
  <si>
    <t>100</t>
  </si>
  <si>
    <t>Mostní železobetonové nosné konstrukce deskové nebo klenbové deskové, z betonu C 30/37</t>
  </si>
  <si>
    <t>https://podminky.urs.cz/item/CS_URS_2022_01/421321128</t>
  </si>
  <si>
    <t>1,85*7,204</t>
  </si>
  <si>
    <t>47</t>
  </si>
  <si>
    <t>421351112</t>
  </si>
  <si>
    <t>Bednění boků přechodové desky konstrukcí mostů - zřízení</t>
  </si>
  <si>
    <t>102</t>
  </si>
  <si>
    <t>Bednění deskových konstrukcí mostů z betonu železového nebo předpjatého zřízení boků přechodové desky</t>
  </si>
  <si>
    <t>https://podminky.urs.cz/item/CS_URS_2022_01/421351112</t>
  </si>
  <si>
    <t>(5,1*7,2)+2*(7,2*0,35)+2*(5,1*0,35)</t>
  </si>
  <si>
    <t>421351212</t>
  </si>
  <si>
    <t>Bednění boků přechodové desky konstrukcí mostů - odstranění</t>
  </si>
  <si>
    <t>1037095742</t>
  </si>
  <si>
    <t>Bednění deskových konstrukcí mostů z betonu železového nebo předpjatého odstranění boků přechodové desky</t>
  </si>
  <si>
    <t>https://podminky.urs.cz/item/CS_URS_2022_01/421351212</t>
  </si>
  <si>
    <t>49</t>
  </si>
  <si>
    <t>421361226</t>
  </si>
  <si>
    <t>Výztuž ŽB deskového mostu z betonářské oceli 10 505</t>
  </si>
  <si>
    <t>106</t>
  </si>
  <si>
    <t>Výztuž deskových konstrukcí z betonářské oceli 10 505 (R) nebo BSt 500 deskového mostu</t>
  </si>
  <si>
    <t>https://podminky.urs.cz/item/CS_URS_2022_01/421361226</t>
  </si>
  <si>
    <t>dle výkresu výztuže D 5.1</t>
  </si>
  <si>
    <t>1,026*1,10</t>
  </si>
  <si>
    <t>452311131</t>
  </si>
  <si>
    <t>Podkladní desky z betonu prostého tř. C 12/15 otevřený výkop</t>
  </si>
  <si>
    <t>108</t>
  </si>
  <si>
    <t>Podkladní a zajišťovací konstrukce z betonu prostého v otevřeném výkopu desky pod potrubí, stoky a drobné objekty z betonu tř. C 12/15</t>
  </si>
  <si>
    <t>https://podminky.urs.cz/item/CS_URS_2022_01/452311131</t>
  </si>
  <si>
    <t>podkladní beton pod základy</t>
  </si>
  <si>
    <t>(1,8*(5,25+0,2+0,2)*0,15)*2</t>
  </si>
  <si>
    <t>51</t>
  </si>
  <si>
    <t>452313151</t>
  </si>
  <si>
    <t>Podkladní bloky z betonu prostého tř. C 20/25 otevřený výkop</t>
  </si>
  <si>
    <t>110</t>
  </si>
  <si>
    <t>Podkladní a zajišťovací konstrukce z betonu prostého v otevřeném výkopu bloky pro potrubí z betonu tř. C 20/25</t>
  </si>
  <si>
    <t>https://podminky.urs.cz/item/CS_URS_2022_01/452313151</t>
  </si>
  <si>
    <t>příčné prahy</t>
  </si>
  <si>
    <t>0,4*0,7*(7,2+7,8)</t>
  </si>
  <si>
    <t>podkladní bloky pod rubovou drenáž</t>
  </si>
  <si>
    <t>0,3*1,0*(7,3+7,55)</t>
  </si>
  <si>
    <t>452353101</t>
  </si>
  <si>
    <t>Bednění podkladních bloků otevřený výkop</t>
  </si>
  <si>
    <t>112</t>
  </si>
  <si>
    <t>Bednění podkladních a zajišťovacích konstrukcí v otevřeném výkopu bloků pro potrubí</t>
  </si>
  <si>
    <t>https://podminky.urs.cz/item/CS_URS_2022_01/452353101</t>
  </si>
  <si>
    <t>2*(0,7*7,2)+2*(0,7*7,8)+4*(0,4*0,7)</t>
  </si>
  <si>
    <t>1,0*(7,3+7,55)+4*1,0*0,3</t>
  </si>
  <si>
    <t>53</t>
  </si>
  <si>
    <t>458311131</t>
  </si>
  <si>
    <t>Filtrační vrstvy za opěrou z betonu drenážního hutněného po vrstvách</t>
  </si>
  <si>
    <t>114</t>
  </si>
  <si>
    <t>Výplňové klíny a filtrační vrstvy za opěrou z betonu hutněného po vrstvách filtračního drenážního</t>
  </si>
  <si>
    <t>https://podminky.urs.cz/item/CS_URS_2022_01/458311131</t>
  </si>
  <si>
    <t>přechodové klíny z mezerovitého betonu MCB-10</t>
  </si>
  <si>
    <t>2*((1,9*0,65)/2)*7,0</t>
  </si>
  <si>
    <t>458501111</t>
  </si>
  <si>
    <t>Výplňové klíny za opěrou z kameniva těženého hutněného po vrstvách</t>
  </si>
  <si>
    <t>116</t>
  </si>
  <si>
    <t>Výplňové klíny za opěrou z kameniva hutněného po vrstvách těženého</t>
  </si>
  <si>
    <t>https://podminky.urs.cz/item/CS_URS_2022_01/458501111</t>
  </si>
  <si>
    <t>propustná vrstva nad rubovou drenáží</t>
  </si>
  <si>
    <t>(7,2+7,6)*0,5*1,0</t>
  </si>
  <si>
    <t>těsnící vrstva ze ŠP</t>
  </si>
  <si>
    <t>(2,65+2,8)*0,15*7,0</t>
  </si>
  <si>
    <t>55</t>
  </si>
  <si>
    <t>458501112</t>
  </si>
  <si>
    <t>Výplňové klíny za opěrou z kameniva drceného hutněného po vrstvách</t>
  </si>
  <si>
    <t>118</t>
  </si>
  <si>
    <t>Výplňové klíny za opěrou z kameniva hutněného po vrstvách drceného</t>
  </si>
  <si>
    <t>https://podminky.urs.cz/item/CS_URS_2022_01/458501112</t>
  </si>
  <si>
    <t>ochranný zásyp za opěrami ze ŠD</t>
  </si>
  <si>
    <t>(4,2+3,2)*7,0</t>
  </si>
  <si>
    <t>465513227</t>
  </si>
  <si>
    <t>Dlažba z lomového kamene na cementovou maltu s vyspárováním tl 250 mm pro hráze</t>
  </si>
  <si>
    <t>120</t>
  </si>
  <si>
    <t>Dlažba z lomového kamene lomařsky upraveného na cementovou maltu, s vyspárováním cementovou maltou, tl. kamene 250 mm</t>
  </si>
  <si>
    <t>https://podminky.urs.cz/item/CS_URS_2022_01/465513227</t>
  </si>
  <si>
    <t>6,7*5,25+(12,0+13,5)</t>
  </si>
  <si>
    <t>57</t>
  </si>
  <si>
    <t>58344171</t>
  </si>
  <si>
    <t>štěrkodrť frakce 0/32</t>
  </si>
  <si>
    <t>122</t>
  </si>
  <si>
    <t>(13,122+51,80)*1,97</t>
  </si>
  <si>
    <t>005</t>
  </si>
  <si>
    <t>Komunikace</t>
  </si>
  <si>
    <t>564851111</t>
  </si>
  <si>
    <t>Podklad ze štěrkodrtě ŠD plochy přes 100 m2 tl 150 mm</t>
  </si>
  <si>
    <t>124</t>
  </si>
  <si>
    <t>Podklad ze štěrkodrti ŠD s rozprostřením a zhutněním plochy přes 100 m2, po zhutnění tl. 150 mm</t>
  </si>
  <si>
    <t>https://podminky.urs.cz/item/CS_URS_2022_01/564851111</t>
  </si>
  <si>
    <t>5,0*4,0*2</t>
  </si>
  <si>
    <t>59</t>
  </si>
  <si>
    <t>564861111</t>
  </si>
  <si>
    <t>Podklad ze štěrkodrtě ŠD plochy přes 100 m2 tl 200 mm</t>
  </si>
  <si>
    <t>126</t>
  </si>
  <si>
    <t>Podklad ze štěrkodrti ŠD s rozprostřením a zhutněním plochy přes 100 m2, po zhutnění tl. 200 mm</t>
  </si>
  <si>
    <t>https://podminky.urs.cz/item/CS_URS_2022_01/564861111</t>
  </si>
  <si>
    <t>565155121</t>
  </si>
  <si>
    <t>Asfaltový beton vrstva podkladní ACP 16 (obalované kamenivo OKS) tl 70 mm š přes 3 m</t>
  </si>
  <si>
    <t>128</t>
  </si>
  <si>
    <t>Asfaltový beton vrstva podkladní ACP 16 (obalované kamenivo střednězrnné - OKS) s rozprostřením a zhutněním v pruhu šířky přes 3 m, po zhutnění tl. 70 mm</t>
  </si>
  <si>
    <t>https://podminky.urs.cz/item/CS_URS_2022_01/565155121</t>
  </si>
  <si>
    <t>61</t>
  </si>
  <si>
    <t>569831111</t>
  </si>
  <si>
    <t>Zpevnění krajnic štěrkodrtí tl 100 mm</t>
  </si>
  <si>
    <t>130</t>
  </si>
  <si>
    <t>Zpevnění krajnic nebo komunikací pro pěší s rozprostřením a zhutněním, po zhutnění štěrkodrtí tl. 100 mm</t>
  </si>
  <si>
    <t>https://podminky.urs.cz/item/CS_URS_2022_01/569831111</t>
  </si>
  <si>
    <t>krajnice vozovky - napojení na most</t>
  </si>
  <si>
    <t>4*5,0*0,50</t>
  </si>
  <si>
    <t>573191111</t>
  </si>
  <si>
    <t>Postřik infiltrační kationaktivní emulzí v množství 1 kg/m2</t>
  </si>
  <si>
    <t>132</t>
  </si>
  <si>
    <t>Postřik infiltrační kationaktivní emulzí v množství 1,00 kg/m2</t>
  </si>
  <si>
    <t>https://podminky.urs.cz/item/CS_URS_2022_01/573191111</t>
  </si>
  <si>
    <t>63</t>
  </si>
  <si>
    <t>573211109</t>
  </si>
  <si>
    <t>Postřik živičný spojovací z asfaltu v množství 0,50 kg/m2</t>
  </si>
  <si>
    <t>134</t>
  </si>
  <si>
    <t>Postřik spojovací PS bez posypu kamenivem z asfaltu silničního, v množství 0,50 kg/m2</t>
  </si>
  <si>
    <t>https://podminky.urs.cz/item/CS_URS_2022_01/573211109</t>
  </si>
  <si>
    <t>32,4+72,4</t>
  </si>
  <si>
    <t>577134121</t>
  </si>
  <si>
    <t>Asfaltový beton vrstva obrusná ACO 11 (ABS) tř. I tl 40 mm š přes 3 m z nemodifikovaného asfaltu</t>
  </si>
  <si>
    <t>136</t>
  </si>
  <si>
    <t>Asfaltový beton vrstva obrusná ACO 11 (ABS) s rozprostřením a se zhutněním z nemodifikovaného asfaltu v pruhu šířky přes 3 m tř. I, po zhutnění tl. 40 mm</t>
  </si>
  <si>
    <t>https://podminky.urs.cz/item/CS_URS_2022_01/577134121</t>
  </si>
  <si>
    <t>65</t>
  </si>
  <si>
    <t>577144221</t>
  </si>
  <si>
    <t>Asfaltový beton vrstva obrusná ACO 11 (ABS) tř. II tl 50 mm š přes 3 m z nemodifikovaného asfaltu</t>
  </si>
  <si>
    <t>138</t>
  </si>
  <si>
    <t>Asfaltový beton vrstva obrusná ACO 11 (ABS) s rozprostřením a se zhutněním z nemodifikovaného asfaltu v pruhu šířky přes 3 m tř. II, po zhutnění tl. 50 mm</t>
  </si>
  <si>
    <t>https://podminky.urs.cz/item/CS_URS_2022_01/577144221</t>
  </si>
  <si>
    <t>7,2*4,5</t>
  </si>
  <si>
    <t>006</t>
  </si>
  <si>
    <t>Úpravy povrchu</t>
  </si>
  <si>
    <t>623131111</t>
  </si>
  <si>
    <t>Polymercementový spojovací můstek vnějších pilířů nebo sloupů nanášený ručně</t>
  </si>
  <si>
    <t>140</t>
  </si>
  <si>
    <t>Podkladní a spojovací vrstva vnějších omítaných ploch polymercementový spojovací můstek nanášený ručně pilířů nebo sloupů</t>
  </si>
  <si>
    <t>https://podminky.urs.cz/item/CS_URS_2022_01/623131111</t>
  </si>
  <si>
    <t>adhézní můstek v místě napojení základ x opěra a opěra x deska</t>
  </si>
  <si>
    <t>4*0,40*5,25</t>
  </si>
  <si>
    <t>napojení křídel mostu</t>
  </si>
  <si>
    <t>(2,2+2,4+2,2+2,4)*0,40</t>
  </si>
  <si>
    <t>napojení říms</t>
  </si>
  <si>
    <t>2*0,35*9,2</t>
  </si>
  <si>
    <t>67</t>
  </si>
  <si>
    <t>628611111</t>
  </si>
  <si>
    <t>Nátěr betonu mostu akrylátový 2x impregnační OS-A</t>
  </si>
  <si>
    <t>142</t>
  </si>
  <si>
    <t>Nátěr mostních betonových konstrukcí akrylátový na siloxanové a plasticko-elastické bázi 2x impregnační OS-A</t>
  </si>
  <si>
    <t>https://podminky.urs.cz/item/CS_URS_2022_01/628611111</t>
  </si>
  <si>
    <t>sjednocující nátěr pohledových ploch mostu</t>
  </si>
  <si>
    <t>podhled mostu</t>
  </si>
  <si>
    <t>5,1*7,2</t>
  </si>
  <si>
    <t>opěry</t>
  </si>
  <si>
    <t>(1,8+1,5)*5,25</t>
  </si>
  <si>
    <t>křídla mostu</t>
  </si>
  <si>
    <t>(1,5+1,75+1,8+1,75)*1,0</t>
  </si>
  <si>
    <t>008</t>
  </si>
  <si>
    <t>Trubní vedení</t>
  </si>
  <si>
    <t>899621112</t>
  </si>
  <si>
    <t>Obetonování drenážního potrubí betonem tř. C12/15 tl přes 100 do 150 mm trub DN přes 100 do 160</t>
  </si>
  <si>
    <t>144</t>
  </si>
  <si>
    <t>Obetonování drenážního potrubí prostým betonem tl. obetonování do 150 mm, trub DN přes 100 do 160</t>
  </si>
  <si>
    <t>https://podminky.urs.cz/item/CS_URS_2022_01/899621112</t>
  </si>
  <si>
    <t>obetonování 300x300mm</t>
  </si>
  <si>
    <t>69</t>
  </si>
  <si>
    <t>919122132</t>
  </si>
  <si>
    <t>Těsnění spár zálivkou za tepla pro komůrky š 20 mm hl 40 mm s těsnicím profilem</t>
  </si>
  <si>
    <t>146</t>
  </si>
  <si>
    <t>Utěsnění dilatačních spár zálivkou za tepla v cementobetonovém nebo živičném krytu včetně adhezního nátěru s těsnicím profilem pod zálivkou, pro komůrky šířky 20 mm, hloubky 40 mm</t>
  </si>
  <si>
    <t>https://podminky.urs.cz/item/CS_URS_2022_01/919122132</t>
  </si>
  <si>
    <t>919726124</t>
  </si>
  <si>
    <t>Geotextilie pro ochranu, separaci a filtraci netkaná měrná hm přes 500 do 800 g/m2</t>
  </si>
  <si>
    <t>148</t>
  </si>
  <si>
    <t>Geotextilie netkaná pro ochranu, separaci nebo filtraci měrná hmotnost přes 500 do 800 g/m2</t>
  </si>
  <si>
    <t>https://podminky.urs.cz/item/CS_URS_2022_01/919726124</t>
  </si>
  <si>
    <t>ochrana izolace mostu z asf. nátěrů, 600 g/m2</t>
  </si>
  <si>
    <t>90,0</t>
  </si>
  <si>
    <t>71</t>
  </si>
  <si>
    <t>919735111</t>
  </si>
  <si>
    <t>Řezání stávajícího živičného krytu hl do 50 mm</t>
  </si>
  <si>
    <t>150</t>
  </si>
  <si>
    <t>Řezání stávajícího živičného krytu nebo podkladu hloubky do 50 mm</t>
  </si>
  <si>
    <t>https://podminky.urs.cz/item/CS_URS_2022_01/919735111</t>
  </si>
  <si>
    <t>proříznutí podél říms mostu</t>
  </si>
  <si>
    <t>2*9,2</t>
  </si>
  <si>
    <t>napojení na vozovku - přechodová oblast, nad opěrami</t>
  </si>
  <si>
    <t>2*4,7</t>
  </si>
  <si>
    <t>963021112</t>
  </si>
  <si>
    <t>Bourání mostní nosné konstrukce z kamene</t>
  </si>
  <si>
    <t>152</t>
  </si>
  <si>
    <t>Bourání mostních konstrukcí nosných konstrukcí z kamene nebo cihel</t>
  </si>
  <si>
    <t>https://podminky.urs.cz/item/CS_URS_2022_01/963021112</t>
  </si>
  <si>
    <t>0,8*1,0*4,2*2+0,8*2,3*4,2*2+0,8*2,2*(2,3+5,2+3,8+1,0)</t>
  </si>
  <si>
    <t>73</t>
  </si>
  <si>
    <t>963041211</t>
  </si>
  <si>
    <t>Bourání mostní nosné konstrukce z betonu prostého</t>
  </si>
  <si>
    <t>154</t>
  </si>
  <si>
    <t>Bourání mostních konstrukcí nosných konstrukcí z prostého betonu</t>
  </si>
  <si>
    <t>https://podminky.urs.cz/item/CS_URS_2022_01/963041211</t>
  </si>
  <si>
    <t>konstrukce z bet. prostého</t>
  </si>
  <si>
    <t>(0,3*0,8+0,3*0,5)*5,0*2+0,5*0,25*5,0+2,3*0,1*5,0</t>
  </si>
  <si>
    <t>964076331</t>
  </si>
  <si>
    <t>Vybourání válcovaných nosníků ze zdiva betonového nebo kamenného dl do 6 m hmotnosti do 35 kg/m</t>
  </si>
  <si>
    <t>156</t>
  </si>
  <si>
    <t>Vybourání válcovaných nosníků uložených ve zdivu betonovém nebo kamenném na maltu cementovou délky do 6 m, hmotnosti do 35 kg/m</t>
  </si>
  <si>
    <t>https://podminky.urs.cz/item/CS_URS_2022_01/964076331</t>
  </si>
  <si>
    <t>nosník  I200 na opěře mostu</t>
  </si>
  <si>
    <t>(5,0*26,2)/1000</t>
  </si>
  <si>
    <t>75</t>
  </si>
  <si>
    <t>964076451</t>
  </si>
  <si>
    <t>Vybourání válcovaných nosníků ze zdiva betonového nebo kamenného dl do 8 m hmotnosti přes 55 kg/m</t>
  </si>
  <si>
    <t>158</t>
  </si>
  <si>
    <t>Vybourání válcovaných nosníků uložených ve zdivu betonovém nebo kamenném na maltu cementovou délky do 8 m, hmotnosti přes 55 kg/m</t>
  </si>
  <si>
    <t>https://podminky.urs.cz/item/CS_URS_2022_01/964076451</t>
  </si>
  <si>
    <t>nosníky mostovky I340</t>
  </si>
  <si>
    <t>(4*7,0*68,1)/1000</t>
  </si>
  <si>
    <t>985324221</t>
  </si>
  <si>
    <t>Ochranný akrylátový nátěr betonu dvojnásobný se stěrkou (OS-C)</t>
  </si>
  <si>
    <t>160</t>
  </si>
  <si>
    <t>Ochranný nátěr betonu akrylátový dvojnásobný se stěrkou (OS-C)</t>
  </si>
  <si>
    <t>https://podminky.urs.cz/item/CS_URS_2022_01/985324221</t>
  </si>
  <si>
    <t>ochranný nátěr říms</t>
  </si>
  <si>
    <t>2*(0,20+0,65+0,50+0,18)*9,20+4*0,21</t>
  </si>
  <si>
    <t>099</t>
  </si>
  <si>
    <t>Přesun hmot HSV</t>
  </si>
  <si>
    <t>77</t>
  </si>
  <si>
    <t>171201231R0</t>
  </si>
  <si>
    <t>Likvidace kamení</t>
  </si>
  <si>
    <t>-1959153399</t>
  </si>
  <si>
    <t>Likvidace kamení včetně dopravy, uložení a případného poplatku za uložení</t>
  </si>
  <si>
    <t>podkladní vrstvy vozovky</t>
  </si>
  <si>
    <t>51,4*0,750</t>
  </si>
  <si>
    <t>997013601R0</t>
  </si>
  <si>
    <t xml:space="preserve">Likvidace stavebního odpadu betonového </t>
  </si>
  <si>
    <t>-1780188980</t>
  </si>
  <si>
    <t>Likvidace stavebního odpadu betonového včetně naložení, dopravy, uložení a případného poplatku za uložení</t>
  </si>
  <si>
    <t>vybouraný beton</t>
  </si>
  <si>
    <t>5,675*2,20</t>
  </si>
  <si>
    <t>79</t>
  </si>
  <si>
    <t>99701381R1</t>
  </si>
  <si>
    <t>Likvidace stavebního odpadu dřevěného</t>
  </si>
  <si>
    <t>2083579574</t>
  </si>
  <si>
    <t>Likvidace stavebního odpadu dřevěného včetně naložení, dopravy, uložení a případného poplatku za uložení</t>
  </si>
  <si>
    <t>vytahané pařezy</t>
  </si>
  <si>
    <t>pařez  prům. do 100 cm</t>
  </si>
  <si>
    <t>1*1,0</t>
  </si>
  <si>
    <t>997013602R0</t>
  </si>
  <si>
    <t>Likvidace stavebního odpadu železobetonového</t>
  </si>
  <si>
    <t>166</t>
  </si>
  <si>
    <t>Likvidace stavebního odpadu železobetonového včetně naložení, dopravy, uložení a případného poplatku za uložení</t>
  </si>
  <si>
    <t>silniční panely</t>
  </si>
  <si>
    <t>21,0*0,425</t>
  </si>
  <si>
    <t>81</t>
  </si>
  <si>
    <t>997013631R0</t>
  </si>
  <si>
    <t>Likvidace stavebního odpadu směsného</t>
  </si>
  <si>
    <t>-978256705</t>
  </si>
  <si>
    <t>Likvidace směsného stavebního a demoličního včetně naložení, dopravy, uložení a případného poplatku za uložení</t>
  </si>
  <si>
    <t>kamenné konstrukce mostu</t>
  </si>
  <si>
    <t>43,824*2,49</t>
  </si>
  <si>
    <t>99701380R</t>
  </si>
  <si>
    <t>Likvidace oceli</t>
  </si>
  <si>
    <t>201289920</t>
  </si>
  <si>
    <t>Likvidace oceli včetně naložení, dopravy a uložení</t>
  </si>
  <si>
    <t>vybourané válcované nosníky (předání majiteli)</t>
  </si>
  <si>
    <t>0,131+1,907</t>
  </si>
  <si>
    <t>998</t>
  </si>
  <si>
    <t>Přesun hmot</t>
  </si>
  <si>
    <t>83</t>
  </si>
  <si>
    <t>998212111</t>
  </si>
  <si>
    <t>Přesun hmot pro mosty zděné, monolitické betonové nebo ocelové v do 20 m</t>
  </si>
  <si>
    <t>1520376962</t>
  </si>
  <si>
    <t>Přesun hmot pro mosty zděné, betonové monolitické, spřažené ocelobetonové nebo kovové vodorovná dopravní vzdálenost do 100 m výška mostu do 20 m</t>
  </si>
  <si>
    <t>https://podminky.urs.cz/item/CS_URS_2022_01/998212111</t>
  </si>
  <si>
    <t>711</t>
  </si>
  <si>
    <t>Izolace proti vodě, vlhkosti a plynům</t>
  </si>
  <si>
    <t>11161346</t>
  </si>
  <si>
    <t>asfalt oxidovaný stavebně izolační</t>
  </si>
  <si>
    <t>182</t>
  </si>
  <si>
    <t>82,835*0,00035</t>
  </si>
  <si>
    <t>85</t>
  </si>
  <si>
    <t>11163150</t>
  </si>
  <si>
    <t>lak penetrační asfaltový</t>
  </si>
  <si>
    <t>184</t>
  </si>
  <si>
    <t>165,67*0,00035</t>
  </si>
  <si>
    <t>62853009</t>
  </si>
  <si>
    <t>pás asfaltový natavitelný modifikovaný SBS tl 5,2mm pro jednovrstvé hydroizolace natavitelné i kotvené s vložkou ze skleněné tkaniny a hrubozrnným břidličným posypem na horním povrchu</t>
  </si>
  <si>
    <t>186</t>
  </si>
  <si>
    <t>celoplošná izolace mostovky</t>
  </si>
  <si>
    <t>5,1*(7,204+0,5*2)</t>
  </si>
  <si>
    <t>pod římsami</t>
  </si>
  <si>
    <t>0,5*7,2*2</t>
  </si>
  <si>
    <t>87</t>
  </si>
  <si>
    <t>711112001</t>
  </si>
  <si>
    <t>Provedení izolace proti zemní vlhkosti svislé za studena nátěrem penetračním</t>
  </si>
  <si>
    <t>188</t>
  </si>
  <si>
    <t>Provedení izolace proti zemní vlhkosti natěradly a tmely za studena na ploše svislé S nátěrem penetračním</t>
  </si>
  <si>
    <t>https://podminky.urs.cz/item/CS_URS_2022_01/711112001</t>
  </si>
  <si>
    <t>konstrukce mostu na styku se zeminou - dle bednění</t>
  </si>
  <si>
    <t>(2,35+2,25)*5,25+(2,35+5,25)*0,4*2</t>
  </si>
  <si>
    <t>základy</t>
  </si>
  <si>
    <t>(1,4*0,6+5,25*0,6)*4+0,5*5,25*4</t>
  </si>
  <si>
    <t>26,145</t>
  </si>
  <si>
    <t>711112002</t>
  </si>
  <si>
    <t>Provedení izolace proti zemní vlhkosti svislé za studena lakem asfaltovým</t>
  </si>
  <si>
    <t>190</t>
  </si>
  <si>
    <t>Provedení izolace proti zemní vlhkosti natěradly a tmely za studena na ploše svislé S nátěrem lakem asfaltovým</t>
  </si>
  <si>
    <t>https://podminky.urs.cz/item/CS_URS_2022_01/711112002</t>
  </si>
  <si>
    <t>82,835*2</t>
  </si>
  <si>
    <t>89</t>
  </si>
  <si>
    <t>711341564</t>
  </si>
  <si>
    <t>Provedení hydroizolace mostovek pásy přitavením NAIP</t>
  </si>
  <si>
    <t>192</t>
  </si>
  <si>
    <t>Provedení izolace mostovek pásy přitavením NAIP</t>
  </si>
  <si>
    <t>https://podminky.urs.cz/item/CS_URS_2022_01/711341564</t>
  </si>
  <si>
    <t>X71100000</t>
  </si>
  <si>
    <t>Dodávka a montáž hyroizolace</t>
  </si>
  <si>
    <t>194</t>
  </si>
  <si>
    <t>těsnící fólie ve vrstvě štěrkopísku</t>
  </si>
  <si>
    <t>2*4,0*7,0</t>
  </si>
  <si>
    <t>91</t>
  </si>
  <si>
    <t>998711101</t>
  </si>
  <si>
    <t>Přesun hmot tonážní pro izolace proti vodě, vlhkosti a plynům v objektech v do 6 m</t>
  </si>
  <si>
    <t>472885549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</si>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</sst>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273361116" TargetMode="External"/><Relationship Id="rId21" Type="http://schemas.openxmlformats.org/officeDocument/2006/relationships/hyperlink" Target="https://podminky.urs.cz/item/CS_URS_2022_01/182351023" TargetMode="External"/><Relationship Id="rId42" Type="http://schemas.openxmlformats.org/officeDocument/2006/relationships/hyperlink" Target="https://podminky.urs.cz/item/CS_URS_2022_01/421321128" TargetMode="External"/><Relationship Id="rId47" Type="http://schemas.openxmlformats.org/officeDocument/2006/relationships/hyperlink" Target="https://podminky.urs.cz/item/CS_URS_2022_01/452313151" TargetMode="External"/><Relationship Id="rId63" Type="http://schemas.openxmlformats.org/officeDocument/2006/relationships/hyperlink" Target="https://podminky.urs.cz/item/CS_URS_2022_01/899621112" TargetMode="External"/><Relationship Id="rId68" Type="http://schemas.openxmlformats.org/officeDocument/2006/relationships/hyperlink" Target="https://podminky.urs.cz/item/CS_URS_2022_01/963041211" TargetMode="External"/><Relationship Id="rId16" Type="http://schemas.openxmlformats.org/officeDocument/2006/relationships/hyperlink" Target="https://podminky.urs.cz/item/CS_URS_2022_01/171251201" TargetMode="External"/><Relationship Id="rId11" Type="http://schemas.openxmlformats.org/officeDocument/2006/relationships/hyperlink" Target="https://podminky.urs.cz/item/CS_URS_2022_01/151101211" TargetMode="External"/><Relationship Id="rId24" Type="http://schemas.openxmlformats.org/officeDocument/2006/relationships/hyperlink" Target="https://podminky.urs.cz/item/CS_URS_2022_01/273352110" TargetMode="External"/><Relationship Id="rId32" Type="http://schemas.openxmlformats.org/officeDocument/2006/relationships/hyperlink" Target="https://podminky.urs.cz/item/CS_URS_2022_01/334351112" TargetMode="External"/><Relationship Id="rId37" Type="http://schemas.openxmlformats.org/officeDocument/2006/relationships/hyperlink" Target="https://podminky.urs.cz/item/CS_URS_2022_01/334361216" TargetMode="External"/><Relationship Id="rId40" Type="http://schemas.openxmlformats.org/officeDocument/2006/relationships/hyperlink" Target="https://podminky.urs.cz/item/CS_URS_2022_01/334951113" TargetMode="External"/><Relationship Id="rId45" Type="http://schemas.openxmlformats.org/officeDocument/2006/relationships/hyperlink" Target="https://podminky.urs.cz/item/CS_URS_2022_01/421361226" TargetMode="External"/><Relationship Id="rId53" Type="http://schemas.openxmlformats.org/officeDocument/2006/relationships/hyperlink" Target="https://podminky.urs.cz/item/CS_URS_2022_01/564851111" TargetMode="External"/><Relationship Id="rId58" Type="http://schemas.openxmlformats.org/officeDocument/2006/relationships/hyperlink" Target="https://podminky.urs.cz/item/CS_URS_2022_01/573211109" TargetMode="External"/><Relationship Id="rId66" Type="http://schemas.openxmlformats.org/officeDocument/2006/relationships/hyperlink" Target="https://podminky.urs.cz/item/CS_URS_2022_01/919735111" TargetMode="External"/><Relationship Id="rId74" Type="http://schemas.openxmlformats.org/officeDocument/2006/relationships/hyperlink" Target="https://podminky.urs.cz/item/CS_URS_2022_01/711112002" TargetMode="External"/><Relationship Id="rId5" Type="http://schemas.openxmlformats.org/officeDocument/2006/relationships/hyperlink" Target="https://podminky.urs.cz/item/CS_URS_2022_01/115001106" TargetMode="External"/><Relationship Id="rId61" Type="http://schemas.openxmlformats.org/officeDocument/2006/relationships/hyperlink" Target="https://podminky.urs.cz/item/CS_URS_2022_01/623131111" TargetMode="External"/><Relationship Id="rId19" Type="http://schemas.openxmlformats.org/officeDocument/2006/relationships/hyperlink" Target="https://podminky.urs.cz/item/CS_URS_2022_01/181411132" TargetMode="External"/><Relationship Id="rId14" Type="http://schemas.openxmlformats.org/officeDocument/2006/relationships/hyperlink" Target="https://podminky.urs.cz/item/CS_URS_2022_01/162251102" TargetMode="External"/><Relationship Id="rId22" Type="http://schemas.openxmlformats.org/officeDocument/2006/relationships/hyperlink" Target="https://podminky.urs.cz/item/CS_URS_2022_01/212792212" TargetMode="External"/><Relationship Id="rId27" Type="http://schemas.openxmlformats.org/officeDocument/2006/relationships/hyperlink" Target="https://podminky.urs.cz/item/CS_URS_2022_01/317321118" TargetMode="External"/><Relationship Id="rId30" Type="http://schemas.openxmlformats.org/officeDocument/2006/relationships/hyperlink" Target="https://podminky.urs.cz/item/CS_URS_2022_01/317361116" TargetMode="External"/><Relationship Id="rId35" Type="http://schemas.openxmlformats.org/officeDocument/2006/relationships/hyperlink" Target="https://podminky.urs.cz/item/CS_URS_2022_01/334352211" TargetMode="External"/><Relationship Id="rId43" Type="http://schemas.openxmlformats.org/officeDocument/2006/relationships/hyperlink" Target="https://podminky.urs.cz/item/CS_URS_2022_01/421351112" TargetMode="External"/><Relationship Id="rId48" Type="http://schemas.openxmlformats.org/officeDocument/2006/relationships/hyperlink" Target="https://podminky.urs.cz/item/CS_URS_2022_01/452353101" TargetMode="External"/><Relationship Id="rId56" Type="http://schemas.openxmlformats.org/officeDocument/2006/relationships/hyperlink" Target="https://podminky.urs.cz/item/CS_URS_2022_01/569831111" TargetMode="External"/><Relationship Id="rId64" Type="http://schemas.openxmlformats.org/officeDocument/2006/relationships/hyperlink" Target="https://podminky.urs.cz/item/CS_URS_2022_01/919122132" TargetMode="External"/><Relationship Id="rId69" Type="http://schemas.openxmlformats.org/officeDocument/2006/relationships/hyperlink" Target="https://podminky.urs.cz/item/CS_URS_2022_01/964076331" TargetMode="External"/><Relationship Id="rId77" Type="http://schemas.openxmlformats.org/officeDocument/2006/relationships/drawing" Target="../drawings/drawing3.xml"/><Relationship Id="rId8" Type="http://schemas.openxmlformats.org/officeDocument/2006/relationships/hyperlink" Target="https://podminky.urs.cz/item/CS_URS_2022_01/131251204" TargetMode="External"/><Relationship Id="rId51" Type="http://schemas.openxmlformats.org/officeDocument/2006/relationships/hyperlink" Target="https://podminky.urs.cz/item/CS_URS_2022_01/458501112" TargetMode="External"/><Relationship Id="rId72" Type="http://schemas.openxmlformats.org/officeDocument/2006/relationships/hyperlink" Target="https://podminky.urs.cz/item/CS_URS_2022_01/998212111" TargetMode="External"/><Relationship Id="rId3" Type="http://schemas.openxmlformats.org/officeDocument/2006/relationships/hyperlink" Target="https://podminky.urs.cz/item/CS_URS_2022_01/113106192" TargetMode="External"/><Relationship Id="rId12" Type="http://schemas.openxmlformats.org/officeDocument/2006/relationships/hyperlink" Target="https://podminky.urs.cz/item/CS_URS_2022_01/153191121" TargetMode="External"/><Relationship Id="rId17" Type="http://schemas.openxmlformats.org/officeDocument/2006/relationships/hyperlink" Target="https://podminky.urs.cz/item/CS_URS_2022_01/181152301" TargetMode="External"/><Relationship Id="rId25" Type="http://schemas.openxmlformats.org/officeDocument/2006/relationships/hyperlink" Target="https://podminky.urs.cz/item/CS_URS_2022_01/273352119" TargetMode="External"/><Relationship Id="rId33" Type="http://schemas.openxmlformats.org/officeDocument/2006/relationships/hyperlink" Target="https://podminky.urs.cz/item/CS_URS_2022_01/334351211" TargetMode="External"/><Relationship Id="rId38" Type="http://schemas.openxmlformats.org/officeDocument/2006/relationships/hyperlink" Target="https://podminky.urs.cz/item/CS_URS_2022_01/334361226" TargetMode="External"/><Relationship Id="rId46" Type="http://schemas.openxmlformats.org/officeDocument/2006/relationships/hyperlink" Target="https://podminky.urs.cz/item/CS_URS_2022_01/452311131" TargetMode="External"/><Relationship Id="rId59" Type="http://schemas.openxmlformats.org/officeDocument/2006/relationships/hyperlink" Target="https://podminky.urs.cz/item/CS_URS_2022_01/577134121" TargetMode="External"/><Relationship Id="rId67" Type="http://schemas.openxmlformats.org/officeDocument/2006/relationships/hyperlink" Target="https://podminky.urs.cz/item/CS_URS_2022_01/963021112" TargetMode="External"/><Relationship Id="rId20" Type="http://schemas.openxmlformats.org/officeDocument/2006/relationships/hyperlink" Target="https://podminky.urs.cz/item/CS_URS_2022_01/182251101" TargetMode="External"/><Relationship Id="rId41" Type="http://schemas.openxmlformats.org/officeDocument/2006/relationships/hyperlink" Target="https://podminky.urs.cz/item/CS_URS_2022_01/334952113" TargetMode="External"/><Relationship Id="rId54" Type="http://schemas.openxmlformats.org/officeDocument/2006/relationships/hyperlink" Target="https://podminky.urs.cz/item/CS_URS_2022_01/564861111" TargetMode="External"/><Relationship Id="rId62" Type="http://schemas.openxmlformats.org/officeDocument/2006/relationships/hyperlink" Target="https://podminky.urs.cz/item/CS_URS_2022_01/628611111" TargetMode="External"/><Relationship Id="rId70" Type="http://schemas.openxmlformats.org/officeDocument/2006/relationships/hyperlink" Target="https://podminky.urs.cz/item/CS_URS_2022_01/964076451" TargetMode="External"/><Relationship Id="rId75" Type="http://schemas.openxmlformats.org/officeDocument/2006/relationships/hyperlink" Target="https://podminky.urs.cz/item/CS_URS_2022_01/711341564" TargetMode="External"/><Relationship Id="rId1" Type="http://schemas.openxmlformats.org/officeDocument/2006/relationships/hyperlink" Target="https://podminky.urs.cz/item/CS_URS_2022_01/112201119" TargetMode="External"/><Relationship Id="rId6" Type="http://schemas.openxmlformats.org/officeDocument/2006/relationships/hyperlink" Target="https://podminky.urs.cz/item/CS_URS_2022_01/115101201" TargetMode="External"/><Relationship Id="rId15" Type="http://schemas.openxmlformats.org/officeDocument/2006/relationships/hyperlink" Target="https://podminky.urs.cz/item/CS_URS_2022_01/171152121" TargetMode="External"/><Relationship Id="rId23" Type="http://schemas.openxmlformats.org/officeDocument/2006/relationships/hyperlink" Target="https://podminky.urs.cz/item/CS_URS_2022_01/273321117" TargetMode="External"/><Relationship Id="rId28" Type="http://schemas.openxmlformats.org/officeDocument/2006/relationships/hyperlink" Target="https://podminky.urs.cz/item/CS_URS_2022_01/317353121" TargetMode="External"/><Relationship Id="rId36" Type="http://schemas.openxmlformats.org/officeDocument/2006/relationships/hyperlink" Target="https://podminky.urs.cz/item/CS_URS_2022_01/334359111" TargetMode="External"/><Relationship Id="rId49" Type="http://schemas.openxmlformats.org/officeDocument/2006/relationships/hyperlink" Target="https://podminky.urs.cz/item/CS_URS_2022_01/458311131" TargetMode="External"/><Relationship Id="rId57" Type="http://schemas.openxmlformats.org/officeDocument/2006/relationships/hyperlink" Target="https://podminky.urs.cz/item/CS_URS_2022_01/573191111" TargetMode="External"/><Relationship Id="rId10" Type="http://schemas.openxmlformats.org/officeDocument/2006/relationships/hyperlink" Target="https://podminky.urs.cz/item/CS_URS_2022_01/151101201" TargetMode="External"/><Relationship Id="rId31" Type="http://schemas.openxmlformats.org/officeDocument/2006/relationships/hyperlink" Target="https://podminky.urs.cz/item/CS_URS_2022_01/334323118" TargetMode="External"/><Relationship Id="rId44" Type="http://schemas.openxmlformats.org/officeDocument/2006/relationships/hyperlink" Target="https://podminky.urs.cz/item/CS_URS_2022_01/421351212" TargetMode="External"/><Relationship Id="rId52" Type="http://schemas.openxmlformats.org/officeDocument/2006/relationships/hyperlink" Target="https://podminky.urs.cz/item/CS_URS_2022_01/465513227" TargetMode="External"/><Relationship Id="rId60" Type="http://schemas.openxmlformats.org/officeDocument/2006/relationships/hyperlink" Target="https://podminky.urs.cz/item/CS_URS_2022_01/577144221" TargetMode="External"/><Relationship Id="rId65" Type="http://schemas.openxmlformats.org/officeDocument/2006/relationships/hyperlink" Target="https://podminky.urs.cz/item/CS_URS_2022_01/919726124" TargetMode="External"/><Relationship Id="rId73" Type="http://schemas.openxmlformats.org/officeDocument/2006/relationships/hyperlink" Target="https://podminky.urs.cz/item/CS_URS_2022_01/711112001" TargetMode="External"/><Relationship Id="rId4" Type="http://schemas.openxmlformats.org/officeDocument/2006/relationships/hyperlink" Target="https://podminky.urs.cz/item/CS_URS_2022_01/113107165" TargetMode="External"/><Relationship Id="rId9" Type="http://schemas.openxmlformats.org/officeDocument/2006/relationships/hyperlink" Target="https://podminky.urs.cz/item/CS_URS_2022_01/131251791" TargetMode="External"/><Relationship Id="rId13" Type="http://schemas.openxmlformats.org/officeDocument/2006/relationships/hyperlink" Target="https://podminky.urs.cz/item/CS_URS_2022_01/153191131" TargetMode="External"/><Relationship Id="rId18" Type="http://schemas.openxmlformats.org/officeDocument/2006/relationships/hyperlink" Target="https://podminky.urs.cz/item/CS_URS_2022_01/181152302" TargetMode="External"/><Relationship Id="rId39" Type="http://schemas.openxmlformats.org/officeDocument/2006/relationships/hyperlink" Target="https://podminky.urs.cz/item/CS_URS_2022_01/334791113" TargetMode="External"/><Relationship Id="rId34" Type="http://schemas.openxmlformats.org/officeDocument/2006/relationships/hyperlink" Target="https://podminky.urs.cz/item/CS_URS_2022_01/334352111" TargetMode="External"/><Relationship Id="rId50" Type="http://schemas.openxmlformats.org/officeDocument/2006/relationships/hyperlink" Target="https://podminky.urs.cz/item/CS_URS_2022_01/458501111" TargetMode="External"/><Relationship Id="rId55" Type="http://schemas.openxmlformats.org/officeDocument/2006/relationships/hyperlink" Target="https://podminky.urs.cz/item/CS_URS_2022_01/565155121" TargetMode="External"/><Relationship Id="rId76" Type="http://schemas.openxmlformats.org/officeDocument/2006/relationships/hyperlink" Target="https://podminky.urs.cz/item/CS_URS_2022_01/998711101" TargetMode="External"/><Relationship Id="rId7" Type="http://schemas.openxmlformats.org/officeDocument/2006/relationships/hyperlink" Target="https://podminky.urs.cz/item/CS_URS_2022_01/121151103" TargetMode="External"/><Relationship Id="rId71" Type="http://schemas.openxmlformats.org/officeDocument/2006/relationships/hyperlink" Target="https://podminky.urs.cz/item/CS_URS_2022_01/985324221" TargetMode="External"/><Relationship Id="rId2" Type="http://schemas.openxmlformats.org/officeDocument/2006/relationships/hyperlink" Target="https://podminky.urs.cz/item/CS_URS_2022_01/112211113" TargetMode="External"/><Relationship Id="rId29" Type="http://schemas.openxmlformats.org/officeDocument/2006/relationships/hyperlink" Target="https://podminky.urs.cz/item/CS_URS_2022_01/31735322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CM58"/>
  <sheetViews>
    <sheetView showGridLines="0" topLeftCell="A24" workbookViewId="0">
      <selection activeCell="K57" sqref="K5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22"/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3" t="s">
        <v>14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3"/>
      <c r="AQ5" s="23"/>
      <c r="AR5" s="21"/>
      <c r="BE5" s="35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5" t="s">
        <v>17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3"/>
      <c r="AQ6" s="23"/>
      <c r="AR6" s="21"/>
      <c r="BE6" s="35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51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5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1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19</v>
      </c>
      <c r="AO10" s="23"/>
      <c r="AP10" s="23"/>
      <c r="AQ10" s="23"/>
      <c r="AR10" s="21"/>
      <c r="BE10" s="35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5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1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31</v>
      </c>
      <c r="AO13" s="23"/>
      <c r="AP13" s="23"/>
      <c r="AQ13" s="23"/>
      <c r="AR13" s="21"/>
      <c r="BE13" s="351"/>
      <c r="BS13" s="18" t="s">
        <v>6</v>
      </c>
    </row>
    <row r="14" spans="1:74" ht="12.75">
      <c r="B14" s="22"/>
      <c r="C14" s="23"/>
      <c r="D14" s="23"/>
      <c r="E14" s="356" t="s">
        <v>31</v>
      </c>
      <c r="F14" s="357"/>
      <c r="G14" s="357"/>
      <c r="H14" s="357"/>
      <c r="I14" s="357"/>
      <c r="J14" s="357"/>
      <c r="K14" s="357"/>
      <c r="L14" s="357"/>
      <c r="M14" s="357"/>
      <c r="N14" s="357"/>
      <c r="O14" s="357"/>
      <c r="P14" s="357"/>
      <c r="Q14" s="357"/>
      <c r="R14" s="357"/>
      <c r="S14" s="357"/>
      <c r="T14" s="357"/>
      <c r="U14" s="357"/>
      <c r="V14" s="357"/>
      <c r="W14" s="357"/>
      <c r="X14" s="357"/>
      <c r="Y14" s="357"/>
      <c r="Z14" s="357"/>
      <c r="AA14" s="357"/>
      <c r="AB14" s="357"/>
      <c r="AC14" s="357"/>
      <c r="AD14" s="357"/>
      <c r="AE14" s="357"/>
      <c r="AF14" s="357"/>
      <c r="AG14" s="357"/>
      <c r="AH14" s="357"/>
      <c r="AI14" s="357"/>
      <c r="AJ14" s="357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5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1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19</v>
      </c>
      <c r="AO16" s="23"/>
      <c r="AP16" s="23"/>
      <c r="AQ16" s="23"/>
      <c r="AR16" s="21"/>
      <c r="BE16" s="35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51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1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19</v>
      </c>
      <c r="AO19" s="23"/>
      <c r="AP19" s="23"/>
      <c r="AQ19" s="23"/>
      <c r="AR19" s="21"/>
      <c r="BE19" s="35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51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1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1"/>
    </row>
    <row r="23" spans="1:71" s="1" customFormat="1" ht="47.25" customHeight="1">
      <c r="B23" s="22"/>
      <c r="C23" s="23"/>
      <c r="D23" s="23"/>
      <c r="E23" s="358" t="s">
        <v>37</v>
      </c>
      <c r="F23" s="358"/>
      <c r="G23" s="358"/>
      <c r="H23" s="358"/>
      <c r="I23" s="358"/>
      <c r="J23" s="358"/>
      <c r="K23" s="358"/>
      <c r="L23" s="358"/>
      <c r="M23" s="358"/>
      <c r="N23" s="358"/>
      <c r="O23" s="358"/>
      <c r="P23" s="358"/>
      <c r="Q23" s="358"/>
      <c r="R23" s="358"/>
      <c r="S23" s="358"/>
      <c r="T23" s="358"/>
      <c r="U23" s="358"/>
      <c r="V23" s="358"/>
      <c r="W23" s="358"/>
      <c r="X23" s="358"/>
      <c r="Y23" s="358"/>
      <c r="Z23" s="358"/>
      <c r="AA23" s="358"/>
      <c r="AB23" s="358"/>
      <c r="AC23" s="358"/>
      <c r="AD23" s="358"/>
      <c r="AE23" s="358"/>
      <c r="AF23" s="358"/>
      <c r="AG23" s="358"/>
      <c r="AH23" s="358"/>
      <c r="AI23" s="358"/>
      <c r="AJ23" s="358"/>
      <c r="AK23" s="358"/>
      <c r="AL23" s="358"/>
      <c r="AM23" s="358"/>
      <c r="AN23" s="358"/>
      <c r="AO23" s="23"/>
      <c r="AP23" s="23"/>
      <c r="AQ23" s="23"/>
      <c r="AR23" s="21"/>
      <c r="BE23" s="35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1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59">
        <f>ROUND(AG54,2)</f>
        <v>0</v>
      </c>
      <c r="AL26" s="360"/>
      <c r="AM26" s="360"/>
      <c r="AN26" s="360"/>
      <c r="AO26" s="360"/>
      <c r="AP26" s="37"/>
      <c r="AQ26" s="37"/>
      <c r="AR26" s="40"/>
      <c r="BE26" s="35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1" t="s">
        <v>39</v>
      </c>
      <c r="M28" s="361"/>
      <c r="N28" s="361"/>
      <c r="O28" s="361"/>
      <c r="P28" s="361"/>
      <c r="Q28" s="37"/>
      <c r="R28" s="37"/>
      <c r="S28" s="37"/>
      <c r="T28" s="37"/>
      <c r="U28" s="37"/>
      <c r="V28" s="37"/>
      <c r="W28" s="361" t="s">
        <v>40</v>
      </c>
      <c r="X28" s="361"/>
      <c r="Y28" s="361"/>
      <c r="Z28" s="361"/>
      <c r="AA28" s="361"/>
      <c r="AB28" s="361"/>
      <c r="AC28" s="361"/>
      <c r="AD28" s="361"/>
      <c r="AE28" s="361"/>
      <c r="AF28" s="37"/>
      <c r="AG28" s="37"/>
      <c r="AH28" s="37"/>
      <c r="AI28" s="37"/>
      <c r="AJ28" s="37"/>
      <c r="AK28" s="361" t="s">
        <v>41</v>
      </c>
      <c r="AL28" s="361"/>
      <c r="AM28" s="361"/>
      <c r="AN28" s="361"/>
      <c r="AO28" s="361"/>
      <c r="AP28" s="37"/>
      <c r="AQ28" s="37"/>
      <c r="AR28" s="40"/>
      <c r="BE28" s="351"/>
    </row>
    <row r="29" spans="1:71" s="3" customFormat="1" ht="14.45" hidden="1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345">
        <v>0.21</v>
      </c>
      <c r="M29" s="344"/>
      <c r="N29" s="344"/>
      <c r="O29" s="344"/>
      <c r="P29" s="344"/>
      <c r="Q29" s="42"/>
      <c r="R29" s="42"/>
      <c r="S29" s="42"/>
      <c r="T29" s="42"/>
      <c r="U29" s="42"/>
      <c r="V29" s="42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F29" s="42"/>
      <c r="AG29" s="42"/>
      <c r="AH29" s="42"/>
      <c r="AI29" s="42"/>
      <c r="AJ29" s="42"/>
      <c r="AK29" s="343">
        <f>ROUND(AV54, 2)</f>
        <v>0</v>
      </c>
      <c r="AL29" s="344"/>
      <c r="AM29" s="344"/>
      <c r="AN29" s="344"/>
      <c r="AO29" s="344"/>
      <c r="AP29" s="42"/>
      <c r="AQ29" s="42"/>
      <c r="AR29" s="43"/>
      <c r="BE29" s="352"/>
    </row>
    <row r="30" spans="1:71" s="3" customFormat="1" ht="14.45" hidden="1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345">
        <v>0.15</v>
      </c>
      <c r="M30" s="344"/>
      <c r="N30" s="344"/>
      <c r="O30" s="344"/>
      <c r="P30" s="344"/>
      <c r="Q30" s="42"/>
      <c r="R30" s="42"/>
      <c r="S30" s="42"/>
      <c r="T30" s="42"/>
      <c r="U30" s="42"/>
      <c r="V30" s="42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F30" s="42"/>
      <c r="AG30" s="42"/>
      <c r="AH30" s="42"/>
      <c r="AI30" s="42"/>
      <c r="AJ30" s="42"/>
      <c r="AK30" s="343">
        <f>ROUND(AW54, 2)</f>
        <v>0</v>
      </c>
      <c r="AL30" s="344"/>
      <c r="AM30" s="344"/>
      <c r="AN30" s="344"/>
      <c r="AO30" s="344"/>
      <c r="AP30" s="42"/>
      <c r="AQ30" s="42"/>
      <c r="AR30" s="43"/>
      <c r="BE30" s="352"/>
    </row>
    <row r="31" spans="1:71" s="3" customFormat="1" ht="14.45" customHeight="1">
      <c r="B31" s="41"/>
      <c r="C31" s="42"/>
      <c r="D31" s="44" t="s">
        <v>42</v>
      </c>
      <c r="E31" s="42"/>
      <c r="F31" s="30" t="s">
        <v>45</v>
      </c>
      <c r="G31" s="42"/>
      <c r="H31" s="42"/>
      <c r="I31" s="42"/>
      <c r="J31" s="42"/>
      <c r="K31" s="42"/>
      <c r="L31" s="345">
        <v>0.21</v>
      </c>
      <c r="M31" s="344"/>
      <c r="N31" s="344"/>
      <c r="O31" s="344"/>
      <c r="P31" s="344"/>
      <c r="Q31" s="42"/>
      <c r="R31" s="42"/>
      <c r="S31" s="42"/>
      <c r="T31" s="42"/>
      <c r="U31" s="42"/>
      <c r="V31" s="42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F31" s="42"/>
      <c r="AG31" s="42"/>
      <c r="AH31" s="42"/>
      <c r="AI31" s="42"/>
      <c r="AJ31" s="42"/>
      <c r="AK31" s="343">
        <v>0</v>
      </c>
      <c r="AL31" s="344"/>
      <c r="AM31" s="344"/>
      <c r="AN31" s="344"/>
      <c r="AO31" s="344"/>
      <c r="AP31" s="42"/>
      <c r="AQ31" s="42"/>
      <c r="AR31" s="43"/>
      <c r="BE31" s="352"/>
    </row>
    <row r="32" spans="1:71" s="3" customFormat="1" ht="14.45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345">
        <v>0.15</v>
      </c>
      <c r="M32" s="344"/>
      <c r="N32" s="344"/>
      <c r="O32" s="344"/>
      <c r="P32" s="344"/>
      <c r="Q32" s="42"/>
      <c r="R32" s="42"/>
      <c r="S32" s="42"/>
      <c r="T32" s="42"/>
      <c r="U32" s="42"/>
      <c r="V32" s="42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F32" s="42"/>
      <c r="AG32" s="42"/>
      <c r="AH32" s="42"/>
      <c r="AI32" s="42"/>
      <c r="AJ32" s="42"/>
      <c r="AK32" s="343">
        <v>0</v>
      </c>
      <c r="AL32" s="344"/>
      <c r="AM32" s="344"/>
      <c r="AN32" s="344"/>
      <c r="AO32" s="344"/>
      <c r="AP32" s="42"/>
      <c r="AQ32" s="42"/>
      <c r="AR32" s="43"/>
      <c r="BE32" s="352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345">
        <v>0</v>
      </c>
      <c r="M33" s="344"/>
      <c r="N33" s="344"/>
      <c r="O33" s="344"/>
      <c r="P33" s="344"/>
      <c r="Q33" s="42"/>
      <c r="R33" s="42"/>
      <c r="S33" s="42"/>
      <c r="T33" s="42"/>
      <c r="U33" s="42"/>
      <c r="V33" s="42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F33" s="42"/>
      <c r="AG33" s="42"/>
      <c r="AH33" s="42"/>
      <c r="AI33" s="42"/>
      <c r="AJ33" s="42"/>
      <c r="AK33" s="343">
        <v>0</v>
      </c>
      <c r="AL33" s="344"/>
      <c r="AM33" s="344"/>
      <c r="AN33" s="344"/>
      <c r="AO33" s="344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46" t="s">
        <v>50</v>
      </c>
      <c r="Y35" s="347"/>
      <c r="Z35" s="347"/>
      <c r="AA35" s="347"/>
      <c r="AB35" s="347"/>
      <c r="AC35" s="47"/>
      <c r="AD35" s="47"/>
      <c r="AE35" s="47"/>
      <c r="AF35" s="47"/>
      <c r="AG35" s="47"/>
      <c r="AH35" s="47"/>
      <c r="AI35" s="47"/>
      <c r="AJ35" s="47"/>
      <c r="AK35" s="348">
        <f>SUM(AK26:AK33)</f>
        <v>0</v>
      </c>
      <c r="AL35" s="347"/>
      <c r="AM35" s="347"/>
      <c r="AN35" s="347"/>
      <c r="AO35" s="349"/>
      <c r="AP35" s="45"/>
      <c r="AQ35" s="45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0"/>
      <c r="BE37" s="35"/>
    </row>
    <row r="41" spans="1:57" s="2" customFormat="1" ht="6.95" customHeight="1">
      <c r="A41" s="35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0"/>
      <c r="BE41" s="35"/>
    </row>
    <row r="42" spans="1:57" s="2" customFormat="1" ht="24.95" customHeight="1">
      <c r="A42" s="35"/>
      <c r="B42" s="36"/>
      <c r="C42" s="24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219160017vvMOSTEK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2" t="str">
        <f>K6</f>
        <v>Poldr Mlýnec mostek v zátopě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8"/>
      <c r="AQ45" s="58"/>
      <c r="AR45" s="59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0" t="str">
        <f>IF(K8="","",K8)</f>
        <v>Mlýnec u Kopidlna, Kopidlno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34" t="str">
        <f>IF(AN8= "","",AN8)</f>
        <v>22. 4. 2022</v>
      </c>
      <c r="AN47" s="33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4" t="str">
        <f>IF(E11= "","",E11)</f>
        <v>Povodí Labe, státní podnik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35" t="str">
        <f>IF(E17="","",E17)</f>
        <v xml:space="preserve"> </v>
      </c>
      <c r="AN49" s="336"/>
      <c r="AO49" s="336"/>
      <c r="AP49" s="336"/>
      <c r="AQ49" s="37"/>
      <c r="AR49" s="40"/>
      <c r="AS49" s="337" t="s">
        <v>52</v>
      </c>
      <c r="AT49" s="33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5"/>
    </row>
    <row r="50" spans="1:91" s="2" customFormat="1" ht="15.2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35</v>
      </c>
      <c r="AJ50" s="37"/>
      <c r="AK50" s="37"/>
      <c r="AL50" s="37"/>
      <c r="AM50" s="335" t="str">
        <f>IF(E20="","",E20)</f>
        <v xml:space="preserve"> </v>
      </c>
      <c r="AN50" s="336"/>
      <c r="AO50" s="336"/>
      <c r="AP50" s="336"/>
      <c r="AQ50" s="37"/>
      <c r="AR50" s="40"/>
      <c r="AS50" s="339"/>
      <c r="AT50" s="34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1"/>
      <c r="AT51" s="34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5"/>
    </row>
    <row r="52" spans="1:91" s="2" customFormat="1" ht="29.25" customHeight="1">
      <c r="A52" s="35"/>
      <c r="B52" s="36"/>
      <c r="C52" s="328" t="s">
        <v>53</v>
      </c>
      <c r="D52" s="329"/>
      <c r="E52" s="329"/>
      <c r="F52" s="329"/>
      <c r="G52" s="329"/>
      <c r="H52" s="68"/>
      <c r="I52" s="330" t="s">
        <v>54</v>
      </c>
      <c r="J52" s="329"/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31" t="s">
        <v>55</v>
      </c>
      <c r="AH52" s="329"/>
      <c r="AI52" s="329"/>
      <c r="AJ52" s="329"/>
      <c r="AK52" s="329"/>
      <c r="AL52" s="329"/>
      <c r="AM52" s="329"/>
      <c r="AN52" s="330" t="s">
        <v>56</v>
      </c>
      <c r="AO52" s="329"/>
      <c r="AP52" s="329"/>
      <c r="AQ52" s="69" t="s">
        <v>57</v>
      </c>
      <c r="AR52" s="40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5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26">
        <f>ROUND(SUM(AG55:AG56),2)</f>
        <v>0</v>
      </c>
      <c r="AH54" s="326"/>
      <c r="AI54" s="326"/>
      <c r="AJ54" s="326"/>
      <c r="AK54" s="326"/>
      <c r="AL54" s="326"/>
      <c r="AM54" s="326"/>
      <c r="AN54" s="327">
        <f>SUM(AG54,AT54)</f>
        <v>0</v>
      </c>
      <c r="AO54" s="327"/>
      <c r="AP54" s="327"/>
      <c r="AQ54" s="80" t="s">
        <v>19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16.5" customHeight="1">
      <c r="A55" s="88" t="s">
        <v>76</v>
      </c>
      <c r="B55" s="89"/>
      <c r="C55" s="90"/>
      <c r="D55" s="325" t="s">
        <v>77</v>
      </c>
      <c r="E55" s="325"/>
      <c r="F55" s="325"/>
      <c r="G55" s="325"/>
      <c r="H55" s="325"/>
      <c r="I55" s="91"/>
      <c r="J55" s="325" t="s">
        <v>78</v>
      </c>
      <c r="K55" s="325"/>
      <c r="L55" s="325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5"/>
      <c r="X55" s="325"/>
      <c r="Y55" s="325"/>
      <c r="Z55" s="325"/>
      <c r="AA55" s="325"/>
      <c r="AB55" s="325"/>
      <c r="AC55" s="325"/>
      <c r="AD55" s="325"/>
      <c r="AE55" s="325"/>
      <c r="AF55" s="325"/>
      <c r="AG55" s="323">
        <f>'SO 001 - Všeobecné položky'!J30</f>
        <v>0</v>
      </c>
      <c r="AH55" s="324"/>
      <c r="AI55" s="324"/>
      <c r="AJ55" s="324"/>
      <c r="AK55" s="324"/>
      <c r="AL55" s="324"/>
      <c r="AM55" s="324"/>
      <c r="AN55" s="323">
        <f>SUM(AG55,AT55)</f>
        <v>0</v>
      </c>
      <c r="AO55" s="324"/>
      <c r="AP55" s="324"/>
      <c r="AQ55" s="92" t="s">
        <v>79</v>
      </c>
      <c r="AR55" s="93"/>
      <c r="AS55" s="94">
        <v>0</v>
      </c>
      <c r="AT55" s="95">
        <f>ROUND(SUM(AV55:AW55),2)</f>
        <v>0</v>
      </c>
      <c r="AU55" s="96">
        <f>'SO 001 - Všeobecné položky'!P80</f>
        <v>0</v>
      </c>
      <c r="AV55" s="95">
        <f>'SO 001 - Všeobecné položky'!J33</f>
        <v>0</v>
      </c>
      <c r="AW55" s="95">
        <f>'SO 001 - Všeobecné položky'!J34</f>
        <v>0</v>
      </c>
      <c r="AX55" s="95">
        <f>'SO 001 - Všeobecné položky'!J35</f>
        <v>0</v>
      </c>
      <c r="AY55" s="95">
        <f>'SO 001 - Všeobecné položky'!J36</f>
        <v>0</v>
      </c>
      <c r="AZ55" s="95">
        <f>'SO 001 - Všeobecné položky'!F33</f>
        <v>0</v>
      </c>
      <c r="BA55" s="95">
        <f>'SO 001 - Všeobecné položky'!F34</f>
        <v>0</v>
      </c>
      <c r="BB55" s="95">
        <f>'SO 001 - Všeobecné položky'!F35</f>
        <v>0</v>
      </c>
      <c r="BC55" s="95">
        <f>'SO 001 - Všeobecné položky'!F36</f>
        <v>0</v>
      </c>
      <c r="BD55" s="97">
        <f>'SO 001 - Všeobecné položky'!F37</f>
        <v>0</v>
      </c>
      <c r="BT55" s="98" t="s">
        <v>80</v>
      </c>
      <c r="BV55" s="98" t="s">
        <v>74</v>
      </c>
      <c r="BW55" s="98" t="s">
        <v>81</v>
      </c>
      <c r="BX55" s="98" t="s">
        <v>5</v>
      </c>
      <c r="CL55" s="98" t="s">
        <v>19</v>
      </c>
      <c r="CM55" s="98" t="s">
        <v>82</v>
      </c>
    </row>
    <row r="56" spans="1:91" s="7" customFormat="1" ht="24.75" customHeight="1">
      <c r="A56" s="88" t="s">
        <v>76</v>
      </c>
      <c r="B56" s="89"/>
      <c r="C56" s="90"/>
      <c r="D56" s="325" t="s">
        <v>83</v>
      </c>
      <c r="E56" s="325"/>
      <c r="F56" s="325"/>
      <c r="G56" s="325"/>
      <c r="H56" s="325"/>
      <c r="I56" s="91"/>
      <c r="J56" s="325" t="s">
        <v>84</v>
      </c>
      <c r="K56" s="325"/>
      <c r="L56" s="325"/>
      <c r="M56" s="325"/>
      <c r="N56" s="325"/>
      <c r="O56" s="325"/>
      <c r="P56" s="325"/>
      <c r="Q56" s="325"/>
      <c r="R56" s="325"/>
      <c r="S56" s="325"/>
      <c r="T56" s="325"/>
      <c r="U56" s="325"/>
      <c r="V56" s="325"/>
      <c r="W56" s="325"/>
      <c r="X56" s="325"/>
      <c r="Y56" s="325"/>
      <c r="Z56" s="325"/>
      <c r="AA56" s="325"/>
      <c r="AB56" s="325"/>
      <c r="AC56" s="325"/>
      <c r="AD56" s="325"/>
      <c r="AE56" s="325"/>
      <c r="AF56" s="325"/>
      <c r="AG56" s="323">
        <f>'SO 201 - Mostek v zátopě ...'!J30</f>
        <v>0</v>
      </c>
      <c r="AH56" s="324"/>
      <c r="AI56" s="324"/>
      <c r="AJ56" s="324"/>
      <c r="AK56" s="324"/>
      <c r="AL56" s="324"/>
      <c r="AM56" s="324"/>
      <c r="AN56" s="323">
        <f>SUM(AG56,AT56)</f>
        <v>0</v>
      </c>
      <c r="AO56" s="324"/>
      <c r="AP56" s="324"/>
      <c r="AQ56" s="92" t="s">
        <v>79</v>
      </c>
      <c r="AR56" s="93"/>
      <c r="AS56" s="99">
        <v>0</v>
      </c>
      <c r="AT56" s="100">
        <f>ROUND(SUM(AV56:AW56),2)</f>
        <v>0</v>
      </c>
      <c r="AU56" s="101">
        <f>'SO 201 - Mostek v zátopě ...'!P90</f>
        <v>0</v>
      </c>
      <c r="AV56" s="100">
        <f>'SO 201 - Mostek v zátopě ...'!J33</f>
        <v>0</v>
      </c>
      <c r="AW56" s="100">
        <f>'SO 201 - Mostek v zátopě ...'!J34</f>
        <v>0</v>
      </c>
      <c r="AX56" s="100">
        <f>'SO 201 - Mostek v zátopě ...'!J35</f>
        <v>0</v>
      </c>
      <c r="AY56" s="100">
        <f>'SO 201 - Mostek v zátopě ...'!J36</f>
        <v>0</v>
      </c>
      <c r="AZ56" s="100">
        <f>'SO 201 - Mostek v zátopě ...'!F33</f>
        <v>0</v>
      </c>
      <c r="BA56" s="100">
        <f>'SO 201 - Mostek v zátopě ...'!F34</f>
        <v>0</v>
      </c>
      <c r="BB56" s="100">
        <f>'SO 201 - Mostek v zátopě ...'!F35</f>
        <v>0</v>
      </c>
      <c r="BC56" s="100">
        <f>'SO 201 - Mostek v zátopě ...'!F36</f>
        <v>0</v>
      </c>
      <c r="BD56" s="102">
        <f>'SO 201 - Mostek v zátopě ...'!F37</f>
        <v>0</v>
      </c>
      <c r="BT56" s="98" t="s">
        <v>80</v>
      </c>
      <c r="BV56" s="98" t="s">
        <v>74</v>
      </c>
      <c r="BW56" s="98" t="s">
        <v>85</v>
      </c>
      <c r="BX56" s="98" t="s">
        <v>5</v>
      </c>
      <c r="CL56" s="98" t="s">
        <v>19</v>
      </c>
      <c r="CM56" s="98" t="s">
        <v>82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Rl4btTLF1gN9pZtI55itXposoWbTlmyZoXfPCTdFHtvSd8j0cOQIHKqlqzWV03mPE3KXWG1sjOGmXgzoJoG7yw==" saltValue="kWq/EjWdYfJkqRffcLx51WrWFeRTZDfAvE2agRVggtz3ESP1FFGBcsjA4nM+UsQPF1eJcNwbhZE50tWfcE7yxw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SO 001 - Všeobecné položky'!C2" display="/"/>
    <hyperlink ref="A56" location="'SO 201 - Mostek v zátopě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BM99"/>
  <sheetViews>
    <sheetView showGridLines="0" tabSelected="1" topLeftCell="E68" workbookViewId="0">
      <selection activeCell="I82" sqref="I8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8" t="s">
        <v>81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82</v>
      </c>
    </row>
    <row r="4" spans="1:46" s="1" customFormat="1" ht="24.95" customHeight="1">
      <c r="B4" s="21"/>
      <c r="D4" s="105" t="s">
        <v>86</v>
      </c>
      <c r="L4" s="21"/>
      <c r="M4" s="106" t="s">
        <v>10</v>
      </c>
      <c r="AT4" s="18" t="s">
        <v>34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5" t="str">
        <f>'Rekapitulace stavby'!K6</f>
        <v>Poldr Mlýnec mostek v zátopě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7" t="s">
        <v>87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88</v>
      </c>
      <c r="F9" s="368"/>
      <c r="G9" s="368"/>
      <c r="H9" s="36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22. 4. 2022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29</v>
      </c>
      <c r="J21" s="109" t="str">
        <f>IF('Rekapitulace stavby'!AN17="","",'Rekapitulace stavby'!AN17)</f>
        <v/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1"/>
      <c r="B27" s="112"/>
      <c r="C27" s="111"/>
      <c r="D27" s="111"/>
      <c r="E27" s="371" t="s">
        <v>37</v>
      </c>
      <c r="F27" s="371"/>
      <c r="G27" s="371"/>
      <c r="H27" s="37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ROUND(J80,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18" t="s">
        <v>42</v>
      </c>
      <c r="E33" s="107" t="s">
        <v>43</v>
      </c>
      <c r="F33" s="119">
        <f>ROUND((SUM(BE80:BE98)),  2)</f>
        <v>0</v>
      </c>
      <c r="G33" s="35"/>
      <c r="H33" s="35"/>
      <c r="I33" s="120">
        <v>0.21</v>
      </c>
      <c r="J33" s="119">
        <f>ROUND(((SUM(BE80:BE98))*I33),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7" t="s">
        <v>44</v>
      </c>
      <c r="F34" s="119">
        <f>ROUND((SUM(BF80:BF98)),  2)</f>
        <v>0</v>
      </c>
      <c r="G34" s="35"/>
      <c r="H34" s="35"/>
      <c r="I34" s="120">
        <v>0.15</v>
      </c>
      <c r="J34" s="119">
        <f>ROUND(((SUM(BF80:BF98))*I34),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07" t="s">
        <v>42</v>
      </c>
      <c r="E35" s="107" t="s">
        <v>45</v>
      </c>
      <c r="F35" s="119">
        <f>ROUND((SUM(BG80:BG98)),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46</v>
      </c>
      <c r="F36" s="119">
        <f>ROUND((SUM(BH80:BH98)),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47</v>
      </c>
      <c r="F37" s="119">
        <f>ROUND((SUM(BI80:BI98)),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3" t="str">
        <f>E7</f>
        <v>Poldr Mlýnec mostek v zátopě</v>
      </c>
      <c r="F48" s="364"/>
      <c r="G48" s="364"/>
      <c r="H48" s="364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SO 001 - Všeobecné položky</v>
      </c>
      <c r="F50" s="362"/>
      <c r="G50" s="362"/>
      <c r="H50" s="362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Mlýnec u Kopidlna, Kopidlno</v>
      </c>
      <c r="G52" s="37"/>
      <c r="H52" s="37"/>
      <c r="I52" s="30" t="s">
        <v>24</v>
      </c>
      <c r="J52" s="61" t="str">
        <f>IF(J12="","",J12)</f>
        <v>22. 4. 2022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26</v>
      </c>
      <c r="D54" s="37"/>
      <c r="E54" s="37"/>
      <c r="F54" s="28" t="str">
        <f>E15</f>
        <v>Povodí Labe, státní podnik</v>
      </c>
      <c r="G54" s="37"/>
      <c r="H54" s="37"/>
      <c r="I54" s="30" t="s">
        <v>32</v>
      </c>
      <c r="J54" s="33" t="str">
        <f>E21</f>
        <v xml:space="preserve"> 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9">
        <f>J80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36"/>
      <c r="C60" s="137"/>
      <c r="D60" s="138" t="s">
        <v>93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08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08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94</v>
      </c>
      <c r="D67" s="37"/>
      <c r="E67" s="37"/>
      <c r="F67" s="37"/>
      <c r="G67" s="37"/>
      <c r="H67" s="37"/>
      <c r="I67" s="37"/>
      <c r="J67" s="37"/>
      <c r="K67" s="37"/>
      <c r="L67" s="108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63" t="str">
        <f>E7</f>
        <v>Poldr Mlýnec mostek v zátopě</v>
      </c>
      <c r="F70" s="364"/>
      <c r="G70" s="364"/>
      <c r="H70" s="364"/>
      <c r="I70" s="37"/>
      <c r="J70" s="37"/>
      <c r="K70" s="37"/>
      <c r="L70" s="10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87</v>
      </c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16.5" customHeight="1">
      <c r="A72" s="35"/>
      <c r="B72" s="36"/>
      <c r="C72" s="37"/>
      <c r="D72" s="37"/>
      <c r="E72" s="332" t="str">
        <f>E9</f>
        <v>SO 001 - Všeobecné položky</v>
      </c>
      <c r="F72" s="362"/>
      <c r="G72" s="362"/>
      <c r="H72" s="362"/>
      <c r="I72" s="37"/>
      <c r="J72" s="37"/>
      <c r="K72" s="37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22</v>
      </c>
      <c r="D74" s="37"/>
      <c r="E74" s="37"/>
      <c r="F74" s="28" t="str">
        <f>F12</f>
        <v>Mlýnec u Kopidlna, Kopidlno</v>
      </c>
      <c r="G74" s="37"/>
      <c r="H74" s="37"/>
      <c r="I74" s="30" t="s">
        <v>24</v>
      </c>
      <c r="J74" s="61" t="str">
        <f>IF(J12="","",J12)</f>
        <v>22. 4. 2022</v>
      </c>
      <c r="K74" s="37"/>
      <c r="L74" s="10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26</v>
      </c>
      <c r="D76" s="37"/>
      <c r="E76" s="37"/>
      <c r="F76" s="28" t="str">
        <f>E15</f>
        <v>Povodí Labe, státní podnik</v>
      </c>
      <c r="G76" s="37"/>
      <c r="H76" s="37"/>
      <c r="I76" s="30" t="s">
        <v>32</v>
      </c>
      <c r="J76" s="33" t="str">
        <f>E21</f>
        <v xml:space="preserve"> </v>
      </c>
      <c r="K76" s="37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30</v>
      </c>
      <c r="D77" s="37"/>
      <c r="E77" s="37"/>
      <c r="F77" s="28" t="str">
        <f>IF(E18="","",E18)</f>
        <v>Vyplň údaj</v>
      </c>
      <c r="G77" s="37"/>
      <c r="H77" s="37"/>
      <c r="I77" s="30" t="s">
        <v>35</v>
      </c>
      <c r="J77" s="33" t="str">
        <f>E24</f>
        <v xml:space="preserve"> </v>
      </c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0" customFormat="1" ht="29.25" customHeight="1">
      <c r="A79" s="142"/>
      <c r="B79" s="143"/>
      <c r="C79" s="144" t="s">
        <v>95</v>
      </c>
      <c r="D79" s="145" t="s">
        <v>57</v>
      </c>
      <c r="E79" s="145" t="s">
        <v>53</v>
      </c>
      <c r="F79" s="145" t="s">
        <v>54</v>
      </c>
      <c r="G79" s="145" t="s">
        <v>96</v>
      </c>
      <c r="H79" s="145" t="s">
        <v>97</v>
      </c>
      <c r="I79" s="145" t="s">
        <v>98</v>
      </c>
      <c r="J79" s="145" t="s">
        <v>91</v>
      </c>
      <c r="K79" s="146" t="s">
        <v>99</v>
      </c>
      <c r="L79" s="147"/>
      <c r="M79" s="70" t="s">
        <v>19</v>
      </c>
      <c r="N79" s="71" t="s">
        <v>42</v>
      </c>
      <c r="O79" s="71" t="s">
        <v>100</v>
      </c>
      <c r="P79" s="71" t="s">
        <v>101</v>
      </c>
      <c r="Q79" s="71" t="s">
        <v>102</v>
      </c>
      <c r="R79" s="71" t="s">
        <v>103</v>
      </c>
      <c r="S79" s="71" t="s">
        <v>104</v>
      </c>
      <c r="T79" s="72" t="s">
        <v>105</v>
      </c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</row>
    <row r="80" spans="1:63" s="2" customFormat="1" ht="22.9" customHeight="1">
      <c r="A80" s="35"/>
      <c r="B80" s="36"/>
      <c r="C80" s="77" t="s">
        <v>106</v>
      </c>
      <c r="D80" s="37"/>
      <c r="E80" s="37"/>
      <c r="F80" s="37"/>
      <c r="G80" s="37"/>
      <c r="H80" s="37"/>
      <c r="I80" s="37"/>
      <c r="J80" s="148">
        <f>BK80</f>
        <v>0</v>
      </c>
      <c r="K80" s="37"/>
      <c r="L80" s="40"/>
      <c r="M80" s="73"/>
      <c r="N80" s="149"/>
      <c r="O80" s="74"/>
      <c r="P80" s="150">
        <f>P81</f>
        <v>0</v>
      </c>
      <c r="Q80" s="74"/>
      <c r="R80" s="150">
        <f>R81</f>
        <v>0</v>
      </c>
      <c r="S80" s="74"/>
      <c r="T80" s="151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71</v>
      </c>
      <c r="AU80" s="18" t="s">
        <v>92</v>
      </c>
      <c r="BK80" s="152">
        <f>BK81</f>
        <v>0</v>
      </c>
    </row>
    <row r="81" spans="1:65" s="11" customFormat="1" ht="25.9" customHeight="1">
      <c r="B81" s="153"/>
      <c r="C81" s="154"/>
      <c r="D81" s="155" t="s">
        <v>71</v>
      </c>
      <c r="E81" s="156" t="s">
        <v>107</v>
      </c>
      <c r="F81" s="156" t="s">
        <v>108</v>
      </c>
      <c r="G81" s="154"/>
      <c r="H81" s="154"/>
      <c r="I81" s="157"/>
      <c r="J81" s="158">
        <f>BK81</f>
        <v>0</v>
      </c>
      <c r="K81" s="154"/>
      <c r="L81" s="159"/>
      <c r="M81" s="160"/>
      <c r="N81" s="161"/>
      <c r="O81" s="161"/>
      <c r="P81" s="162">
        <f>SUM(P82:P98)</f>
        <v>0</v>
      </c>
      <c r="Q81" s="161"/>
      <c r="R81" s="162">
        <f>SUM(R82:R98)</f>
        <v>0</v>
      </c>
      <c r="S81" s="161"/>
      <c r="T81" s="163">
        <f>SUM(T82:T98)</f>
        <v>0</v>
      </c>
      <c r="AR81" s="164" t="s">
        <v>80</v>
      </c>
      <c r="AT81" s="165" t="s">
        <v>71</v>
      </c>
      <c r="AU81" s="165" t="s">
        <v>72</v>
      </c>
      <c r="AY81" s="164" t="s">
        <v>109</v>
      </c>
      <c r="BK81" s="166">
        <f>SUM(BK82:BK98)</f>
        <v>0</v>
      </c>
    </row>
    <row r="82" spans="1:65" s="2" customFormat="1" ht="16.5" customHeight="1">
      <c r="A82" s="35"/>
      <c r="B82" s="36"/>
      <c r="C82" s="167" t="s">
        <v>80</v>
      </c>
      <c r="D82" s="167" t="s">
        <v>110</v>
      </c>
      <c r="E82" s="168" t="s">
        <v>111</v>
      </c>
      <c r="F82" s="169" t="s">
        <v>112</v>
      </c>
      <c r="G82" s="170" t="s">
        <v>113</v>
      </c>
      <c r="H82" s="171">
        <v>1</v>
      </c>
      <c r="I82" s="172"/>
      <c r="J82" s="173">
        <f>ROUND(I82*H82,2)</f>
        <v>0</v>
      </c>
      <c r="K82" s="169" t="s">
        <v>19</v>
      </c>
      <c r="L82" s="40"/>
      <c r="M82" s="174" t="s">
        <v>19</v>
      </c>
      <c r="N82" s="175" t="s">
        <v>45</v>
      </c>
      <c r="O82" s="66"/>
      <c r="P82" s="176">
        <f>O82*H82</f>
        <v>0</v>
      </c>
      <c r="Q82" s="176">
        <v>0</v>
      </c>
      <c r="R82" s="176">
        <f>Q82*H82</f>
        <v>0</v>
      </c>
      <c r="S82" s="176">
        <v>0</v>
      </c>
      <c r="T82" s="177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78" t="s">
        <v>114</v>
      </c>
      <c r="AT82" s="178" t="s">
        <v>110</v>
      </c>
      <c r="AU82" s="178" t="s">
        <v>80</v>
      </c>
      <c r="AY82" s="18" t="s">
        <v>109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8" t="s">
        <v>114</v>
      </c>
      <c r="BK82" s="179">
        <f>ROUND(I82*H82,2)</f>
        <v>0</v>
      </c>
      <c r="BL82" s="18" t="s">
        <v>114</v>
      </c>
      <c r="BM82" s="178" t="s">
        <v>82</v>
      </c>
    </row>
    <row r="83" spans="1:65" s="2" customFormat="1">
      <c r="A83" s="35"/>
      <c r="B83" s="36"/>
      <c r="C83" s="37"/>
      <c r="D83" s="180" t="s">
        <v>115</v>
      </c>
      <c r="E83" s="37"/>
      <c r="F83" s="181" t="s">
        <v>112</v>
      </c>
      <c r="G83" s="37"/>
      <c r="H83" s="37"/>
      <c r="I83" s="182"/>
      <c r="J83" s="37"/>
      <c r="K83" s="37"/>
      <c r="L83" s="40"/>
      <c r="M83" s="183"/>
      <c r="N83" s="184"/>
      <c r="O83" s="66"/>
      <c r="P83" s="66"/>
      <c r="Q83" s="66"/>
      <c r="R83" s="66"/>
      <c r="S83" s="66"/>
      <c r="T83" s="67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115</v>
      </c>
      <c r="AU83" s="18" t="s">
        <v>80</v>
      </c>
    </row>
    <row r="84" spans="1:65" s="12" customFormat="1">
      <c r="B84" s="185"/>
      <c r="C84" s="186"/>
      <c r="D84" s="180" t="s">
        <v>116</v>
      </c>
      <c r="E84" s="187" t="s">
        <v>19</v>
      </c>
      <c r="F84" s="188" t="s">
        <v>117</v>
      </c>
      <c r="G84" s="186"/>
      <c r="H84" s="187" t="s">
        <v>19</v>
      </c>
      <c r="I84" s="189"/>
      <c r="J84" s="186"/>
      <c r="K84" s="186"/>
      <c r="L84" s="190"/>
      <c r="M84" s="191"/>
      <c r="N84" s="192"/>
      <c r="O84" s="192"/>
      <c r="P84" s="192"/>
      <c r="Q84" s="192"/>
      <c r="R84" s="192"/>
      <c r="S84" s="192"/>
      <c r="T84" s="193"/>
      <c r="AT84" s="194" t="s">
        <v>116</v>
      </c>
      <c r="AU84" s="194" t="s">
        <v>80</v>
      </c>
      <c r="AV84" s="12" t="s">
        <v>80</v>
      </c>
      <c r="AW84" s="12" t="s">
        <v>34</v>
      </c>
      <c r="AX84" s="12" t="s">
        <v>72</v>
      </c>
      <c r="AY84" s="194" t="s">
        <v>109</v>
      </c>
    </row>
    <row r="85" spans="1:65" s="13" customFormat="1">
      <c r="B85" s="195"/>
      <c r="C85" s="196"/>
      <c r="D85" s="180" t="s">
        <v>116</v>
      </c>
      <c r="E85" s="197" t="s">
        <v>19</v>
      </c>
      <c r="F85" s="198" t="s">
        <v>80</v>
      </c>
      <c r="G85" s="196"/>
      <c r="H85" s="199">
        <v>1</v>
      </c>
      <c r="I85" s="200"/>
      <c r="J85" s="196"/>
      <c r="K85" s="196"/>
      <c r="L85" s="201"/>
      <c r="M85" s="202"/>
      <c r="N85" s="203"/>
      <c r="O85" s="203"/>
      <c r="P85" s="203"/>
      <c r="Q85" s="203"/>
      <c r="R85" s="203"/>
      <c r="S85" s="203"/>
      <c r="T85" s="204"/>
      <c r="AT85" s="205" t="s">
        <v>116</v>
      </c>
      <c r="AU85" s="205" t="s">
        <v>80</v>
      </c>
      <c r="AV85" s="13" t="s">
        <v>82</v>
      </c>
      <c r="AW85" s="13" t="s">
        <v>34</v>
      </c>
      <c r="AX85" s="13" t="s">
        <v>80</v>
      </c>
      <c r="AY85" s="205" t="s">
        <v>109</v>
      </c>
    </row>
    <row r="86" spans="1:65" s="2" customFormat="1" ht="16.5" customHeight="1">
      <c r="A86" s="35"/>
      <c r="B86" s="36"/>
      <c r="C86" s="167" t="s">
        <v>82</v>
      </c>
      <c r="D86" s="167" t="s">
        <v>110</v>
      </c>
      <c r="E86" s="168" t="s">
        <v>118</v>
      </c>
      <c r="F86" s="169" t="s">
        <v>119</v>
      </c>
      <c r="G86" s="170" t="s">
        <v>113</v>
      </c>
      <c r="H86" s="171">
        <v>1</v>
      </c>
      <c r="I86" s="172"/>
      <c r="J86" s="173">
        <f>ROUND(I86*H86,2)</f>
        <v>0</v>
      </c>
      <c r="K86" s="169" t="s">
        <v>19</v>
      </c>
      <c r="L86" s="40"/>
      <c r="M86" s="174" t="s">
        <v>19</v>
      </c>
      <c r="N86" s="175" t="s">
        <v>45</v>
      </c>
      <c r="O86" s="66"/>
      <c r="P86" s="176">
        <f>O86*H86</f>
        <v>0</v>
      </c>
      <c r="Q86" s="176">
        <v>0</v>
      </c>
      <c r="R86" s="176">
        <f>Q86*H86</f>
        <v>0</v>
      </c>
      <c r="S86" s="176">
        <v>0</v>
      </c>
      <c r="T86" s="177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78" t="s">
        <v>114</v>
      </c>
      <c r="AT86" s="178" t="s">
        <v>110</v>
      </c>
      <c r="AU86" s="178" t="s">
        <v>80</v>
      </c>
      <c r="AY86" s="18" t="s">
        <v>109</v>
      </c>
      <c r="BE86" s="179">
        <f>IF(N86="základní",J86,0)</f>
        <v>0</v>
      </c>
      <c r="BF86" s="179">
        <f>IF(N86="snížená",J86,0)</f>
        <v>0</v>
      </c>
      <c r="BG86" s="179">
        <f>IF(N86="zákl. přenesená",J86,0)</f>
        <v>0</v>
      </c>
      <c r="BH86" s="179">
        <f>IF(N86="sníž. přenesená",J86,0)</f>
        <v>0</v>
      </c>
      <c r="BI86" s="179">
        <f>IF(N86="nulová",J86,0)</f>
        <v>0</v>
      </c>
      <c r="BJ86" s="18" t="s">
        <v>114</v>
      </c>
      <c r="BK86" s="179">
        <f>ROUND(I86*H86,2)</f>
        <v>0</v>
      </c>
      <c r="BL86" s="18" t="s">
        <v>114</v>
      </c>
      <c r="BM86" s="178" t="s">
        <v>114</v>
      </c>
    </row>
    <row r="87" spans="1:65" s="2" customFormat="1">
      <c r="A87" s="35"/>
      <c r="B87" s="36"/>
      <c r="C87" s="37"/>
      <c r="D87" s="180" t="s">
        <v>115</v>
      </c>
      <c r="E87" s="37"/>
      <c r="F87" s="181" t="s">
        <v>119</v>
      </c>
      <c r="G87" s="37"/>
      <c r="H87" s="37"/>
      <c r="I87" s="182"/>
      <c r="J87" s="37"/>
      <c r="K87" s="37"/>
      <c r="L87" s="40"/>
      <c r="M87" s="183"/>
      <c r="N87" s="184"/>
      <c r="O87" s="66"/>
      <c r="P87" s="66"/>
      <c r="Q87" s="66"/>
      <c r="R87" s="66"/>
      <c r="S87" s="66"/>
      <c r="T87" s="67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115</v>
      </c>
      <c r="AU87" s="18" t="s">
        <v>80</v>
      </c>
    </row>
    <row r="88" spans="1:65" s="12" customFormat="1">
      <c r="B88" s="185"/>
      <c r="C88" s="186"/>
      <c r="D88" s="180" t="s">
        <v>116</v>
      </c>
      <c r="E88" s="187" t="s">
        <v>19</v>
      </c>
      <c r="F88" s="188" t="s">
        <v>120</v>
      </c>
      <c r="G88" s="186"/>
      <c r="H88" s="187" t="s">
        <v>19</v>
      </c>
      <c r="I88" s="189"/>
      <c r="J88" s="186"/>
      <c r="K88" s="186"/>
      <c r="L88" s="190"/>
      <c r="M88" s="191"/>
      <c r="N88" s="192"/>
      <c r="O88" s="192"/>
      <c r="P88" s="192"/>
      <c r="Q88" s="192"/>
      <c r="R88" s="192"/>
      <c r="S88" s="192"/>
      <c r="T88" s="193"/>
      <c r="AT88" s="194" t="s">
        <v>116</v>
      </c>
      <c r="AU88" s="194" t="s">
        <v>80</v>
      </c>
      <c r="AV88" s="12" t="s">
        <v>80</v>
      </c>
      <c r="AW88" s="12" t="s">
        <v>34</v>
      </c>
      <c r="AX88" s="12" t="s">
        <v>72</v>
      </c>
      <c r="AY88" s="194" t="s">
        <v>109</v>
      </c>
    </row>
    <row r="89" spans="1:65" s="13" customFormat="1">
      <c r="B89" s="195"/>
      <c r="C89" s="196"/>
      <c r="D89" s="180" t="s">
        <v>116</v>
      </c>
      <c r="E89" s="197" t="s">
        <v>19</v>
      </c>
      <c r="F89" s="198" t="s">
        <v>80</v>
      </c>
      <c r="G89" s="196"/>
      <c r="H89" s="199">
        <v>1</v>
      </c>
      <c r="I89" s="200"/>
      <c r="J89" s="196"/>
      <c r="K89" s="196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116</v>
      </c>
      <c r="AU89" s="205" t="s">
        <v>80</v>
      </c>
      <c r="AV89" s="13" t="s">
        <v>82</v>
      </c>
      <c r="AW89" s="13" t="s">
        <v>34</v>
      </c>
      <c r="AX89" s="13" t="s">
        <v>80</v>
      </c>
      <c r="AY89" s="205" t="s">
        <v>109</v>
      </c>
    </row>
    <row r="90" spans="1:65" s="2" customFormat="1" ht="16.5" customHeight="1">
      <c r="A90" s="35"/>
      <c r="B90" s="36"/>
      <c r="C90" s="167" t="s">
        <v>121</v>
      </c>
      <c r="D90" s="167" t="s">
        <v>110</v>
      </c>
      <c r="E90" s="168" t="s">
        <v>122</v>
      </c>
      <c r="F90" s="169" t="s">
        <v>123</v>
      </c>
      <c r="G90" s="170" t="s">
        <v>113</v>
      </c>
      <c r="H90" s="171">
        <v>1</v>
      </c>
      <c r="I90" s="172"/>
      <c r="J90" s="173">
        <f>ROUND(I90*H90,2)</f>
        <v>0</v>
      </c>
      <c r="K90" s="169" t="s">
        <v>19</v>
      </c>
      <c r="L90" s="40"/>
      <c r="M90" s="174" t="s">
        <v>19</v>
      </c>
      <c r="N90" s="175" t="s">
        <v>45</v>
      </c>
      <c r="O90" s="66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78" t="s">
        <v>114</v>
      </c>
      <c r="AT90" s="178" t="s">
        <v>110</v>
      </c>
      <c r="AU90" s="178" t="s">
        <v>80</v>
      </c>
      <c r="AY90" s="18" t="s">
        <v>109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8" t="s">
        <v>114</v>
      </c>
      <c r="BK90" s="179">
        <f>ROUND(I90*H90,2)</f>
        <v>0</v>
      </c>
      <c r="BL90" s="18" t="s">
        <v>114</v>
      </c>
      <c r="BM90" s="178" t="s">
        <v>124</v>
      </c>
    </row>
    <row r="91" spans="1:65" s="2" customFormat="1">
      <c r="A91" s="35"/>
      <c r="B91" s="36"/>
      <c r="C91" s="37"/>
      <c r="D91" s="180" t="s">
        <v>115</v>
      </c>
      <c r="E91" s="37"/>
      <c r="F91" s="181" t="s">
        <v>123</v>
      </c>
      <c r="G91" s="37"/>
      <c r="H91" s="37"/>
      <c r="I91" s="182"/>
      <c r="J91" s="37"/>
      <c r="K91" s="37"/>
      <c r="L91" s="40"/>
      <c r="M91" s="183"/>
      <c r="N91" s="184"/>
      <c r="O91" s="66"/>
      <c r="P91" s="66"/>
      <c r="Q91" s="66"/>
      <c r="R91" s="66"/>
      <c r="S91" s="66"/>
      <c r="T91" s="67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115</v>
      </c>
      <c r="AU91" s="18" t="s">
        <v>80</v>
      </c>
    </row>
    <row r="92" spans="1:65" s="12" customFormat="1">
      <c r="B92" s="185"/>
      <c r="C92" s="186"/>
      <c r="D92" s="180" t="s">
        <v>116</v>
      </c>
      <c r="E92" s="187" t="s">
        <v>19</v>
      </c>
      <c r="F92" s="188" t="s">
        <v>125</v>
      </c>
      <c r="G92" s="186"/>
      <c r="H92" s="187" t="s">
        <v>19</v>
      </c>
      <c r="I92" s="189"/>
      <c r="J92" s="186"/>
      <c r="K92" s="186"/>
      <c r="L92" s="190"/>
      <c r="M92" s="191"/>
      <c r="N92" s="192"/>
      <c r="O92" s="192"/>
      <c r="P92" s="192"/>
      <c r="Q92" s="192"/>
      <c r="R92" s="192"/>
      <c r="S92" s="192"/>
      <c r="T92" s="193"/>
      <c r="AT92" s="194" t="s">
        <v>116</v>
      </c>
      <c r="AU92" s="194" t="s">
        <v>80</v>
      </c>
      <c r="AV92" s="12" t="s">
        <v>80</v>
      </c>
      <c r="AW92" s="12" t="s">
        <v>34</v>
      </c>
      <c r="AX92" s="12" t="s">
        <v>72</v>
      </c>
      <c r="AY92" s="194" t="s">
        <v>109</v>
      </c>
    </row>
    <row r="93" spans="1:65" s="12" customFormat="1" ht="22.5">
      <c r="B93" s="185"/>
      <c r="C93" s="186"/>
      <c r="D93" s="180" t="s">
        <v>116</v>
      </c>
      <c r="E93" s="187" t="s">
        <v>19</v>
      </c>
      <c r="F93" s="188" t="s">
        <v>126</v>
      </c>
      <c r="G93" s="186"/>
      <c r="H93" s="187" t="s">
        <v>19</v>
      </c>
      <c r="I93" s="189"/>
      <c r="J93" s="186"/>
      <c r="K93" s="186"/>
      <c r="L93" s="190"/>
      <c r="M93" s="191"/>
      <c r="N93" s="192"/>
      <c r="O93" s="192"/>
      <c r="P93" s="192"/>
      <c r="Q93" s="192"/>
      <c r="R93" s="192"/>
      <c r="S93" s="192"/>
      <c r="T93" s="193"/>
      <c r="AT93" s="194" t="s">
        <v>116</v>
      </c>
      <c r="AU93" s="194" t="s">
        <v>80</v>
      </c>
      <c r="AV93" s="12" t="s">
        <v>80</v>
      </c>
      <c r="AW93" s="12" t="s">
        <v>34</v>
      </c>
      <c r="AX93" s="12" t="s">
        <v>72</v>
      </c>
      <c r="AY93" s="194" t="s">
        <v>109</v>
      </c>
    </row>
    <row r="94" spans="1:65" s="13" customFormat="1">
      <c r="B94" s="195"/>
      <c r="C94" s="196"/>
      <c r="D94" s="180" t="s">
        <v>116</v>
      </c>
      <c r="E94" s="197" t="s">
        <v>19</v>
      </c>
      <c r="F94" s="198" t="s">
        <v>80</v>
      </c>
      <c r="G94" s="196"/>
      <c r="H94" s="199">
        <v>1</v>
      </c>
      <c r="I94" s="200"/>
      <c r="J94" s="196"/>
      <c r="K94" s="196"/>
      <c r="L94" s="201"/>
      <c r="M94" s="202"/>
      <c r="N94" s="203"/>
      <c r="O94" s="203"/>
      <c r="P94" s="203"/>
      <c r="Q94" s="203"/>
      <c r="R94" s="203"/>
      <c r="S94" s="203"/>
      <c r="T94" s="204"/>
      <c r="AT94" s="205" t="s">
        <v>116</v>
      </c>
      <c r="AU94" s="205" t="s">
        <v>80</v>
      </c>
      <c r="AV94" s="13" t="s">
        <v>82</v>
      </c>
      <c r="AW94" s="13" t="s">
        <v>34</v>
      </c>
      <c r="AX94" s="13" t="s">
        <v>80</v>
      </c>
      <c r="AY94" s="205" t="s">
        <v>109</v>
      </c>
    </row>
    <row r="95" spans="1:65" s="2" customFormat="1" ht="16.5" customHeight="1">
      <c r="A95" s="35"/>
      <c r="B95" s="36"/>
      <c r="C95" s="167" t="s">
        <v>114</v>
      </c>
      <c r="D95" s="167" t="s">
        <v>110</v>
      </c>
      <c r="E95" s="168" t="s">
        <v>127</v>
      </c>
      <c r="F95" s="169" t="s">
        <v>128</v>
      </c>
      <c r="G95" s="170" t="s">
        <v>113</v>
      </c>
      <c r="H95" s="171">
        <v>1</v>
      </c>
      <c r="I95" s="172"/>
      <c r="J95" s="173">
        <f>ROUND(I95*H95,2)</f>
        <v>0</v>
      </c>
      <c r="K95" s="169" t="s">
        <v>19</v>
      </c>
      <c r="L95" s="40"/>
      <c r="M95" s="174" t="s">
        <v>19</v>
      </c>
      <c r="N95" s="175" t="s">
        <v>45</v>
      </c>
      <c r="O95" s="66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78" t="s">
        <v>114</v>
      </c>
      <c r="AT95" s="178" t="s">
        <v>110</v>
      </c>
      <c r="AU95" s="178" t="s">
        <v>80</v>
      </c>
      <c r="AY95" s="18" t="s">
        <v>109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8" t="s">
        <v>114</v>
      </c>
      <c r="BK95" s="179">
        <f>ROUND(I95*H95,2)</f>
        <v>0</v>
      </c>
      <c r="BL95" s="18" t="s">
        <v>114</v>
      </c>
      <c r="BM95" s="178" t="s">
        <v>129</v>
      </c>
    </row>
    <row r="96" spans="1:65" s="2" customFormat="1">
      <c r="A96" s="35"/>
      <c r="B96" s="36"/>
      <c r="C96" s="37"/>
      <c r="D96" s="180" t="s">
        <v>115</v>
      </c>
      <c r="E96" s="37"/>
      <c r="F96" s="181" t="s">
        <v>128</v>
      </c>
      <c r="G96" s="37"/>
      <c r="H96" s="37"/>
      <c r="I96" s="182"/>
      <c r="J96" s="37"/>
      <c r="K96" s="37"/>
      <c r="L96" s="40"/>
      <c r="M96" s="183"/>
      <c r="N96" s="184"/>
      <c r="O96" s="66"/>
      <c r="P96" s="66"/>
      <c r="Q96" s="66"/>
      <c r="R96" s="66"/>
      <c r="S96" s="66"/>
      <c r="T96" s="67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115</v>
      </c>
      <c r="AU96" s="18" t="s">
        <v>80</v>
      </c>
    </row>
    <row r="97" spans="1:65" s="2" customFormat="1" ht="16.5" customHeight="1">
      <c r="A97" s="35"/>
      <c r="B97" s="36"/>
      <c r="C97" s="167" t="s">
        <v>130</v>
      </c>
      <c r="D97" s="167" t="s">
        <v>110</v>
      </c>
      <c r="E97" s="168" t="s">
        <v>131</v>
      </c>
      <c r="F97" s="169" t="s">
        <v>132</v>
      </c>
      <c r="G97" s="170" t="s">
        <v>113</v>
      </c>
      <c r="H97" s="171">
        <v>1</v>
      </c>
      <c r="I97" s="172"/>
      <c r="J97" s="173">
        <f>ROUND(I97*H97,2)</f>
        <v>0</v>
      </c>
      <c r="K97" s="169" t="s">
        <v>19</v>
      </c>
      <c r="L97" s="40"/>
      <c r="M97" s="174" t="s">
        <v>19</v>
      </c>
      <c r="N97" s="175" t="s">
        <v>45</v>
      </c>
      <c r="O97" s="66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78" t="s">
        <v>114</v>
      </c>
      <c r="AT97" s="178" t="s">
        <v>110</v>
      </c>
      <c r="AU97" s="178" t="s">
        <v>80</v>
      </c>
      <c r="AY97" s="18" t="s">
        <v>109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8" t="s">
        <v>114</v>
      </c>
      <c r="BK97" s="179">
        <f>ROUND(I97*H97,2)</f>
        <v>0</v>
      </c>
      <c r="BL97" s="18" t="s">
        <v>114</v>
      </c>
      <c r="BM97" s="178" t="s">
        <v>133</v>
      </c>
    </row>
    <row r="98" spans="1:65" s="2" customFormat="1">
      <c r="A98" s="35"/>
      <c r="B98" s="36"/>
      <c r="C98" s="37"/>
      <c r="D98" s="180" t="s">
        <v>115</v>
      </c>
      <c r="E98" s="37"/>
      <c r="F98" s="181" t="s">
        <v>132</v>
      </c>
      <c r="G98" s="37"/>
      <c r="H98" s="37"/>
      <c r="I98" s="182"/>
      <c r="J98" s="37"/>
      <c r="K98" s="37"/>
      <c r="L98" s="40"/>
      <c r="M98" s="183"/>
      <c r="N98" s="184"/>
      <c r="O98" s="66"/>
      <c r="P98" s="66"/>
      <c r="Q98" s="66"/>
      <c r="R98" s="66"/>
      <c r="S98" s="66"/>
      <c r="T98" s="67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115</v>
      </c>
      <c r="AU98" s="18" t="s">
        <v>80</v>
      </c>
    </row>
    <row r="99" spans="1:65" s="2" customFormat="1" ht="6.95" customHeight="1">
      <c r="A99" s="35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40"/>
      <c r="M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</sheetData>
  <sheetProtection algorithmName="SHA-512" hashValue="CPFHXMJd2G+ec5/lK/+nFboS+CU1LMtbO7Xo+O0l5dF+acDOUE6B3JkUn/VaJ/YEcWDnkVZ8+wt/Lveoq5hELg==" saltValue="9PdGbrTL0QpXZUhZ/+SLmQ==" spinCount="100000" sheet="1" objects="1" scenarios="1"/>
  <autoFilter ref="C79:K9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2:BM555"/>
  <sheetViews>
    <sheetView showGridLines="0" topLeftCell="A8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2"/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18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82</v>
      </c>
    </row>
    <row r="4" spans="1:46" s="1" customFormat="1" ht="24.95" customHeight="1">
      <c r="B4" s="21"/>
      <c r="D4" s="105" t="s">
        <v>86</v>
      </c>
      <c r="L4" s="21"/>
      <c r="M4" s="106" t="s">
        <v>10</v>
      </c>
      <c r="AT4" s="18" t="s">
        <v>34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5" t="str">
        <f>'Rekapitulace stavby'!K6</f>
        <v>Poldr Mlýnec mostek v zátopě</v>
      </c>
      <c r="F7" s="366"/>
      <c r="G7" s="366"/>
      <c r="H7" s="366"/>
      <c r="L7" s="21"/>
    </row>
    <row r="8" spans="1:46" s="2" customFormat="1" ht="12" customHeight="1">
      <c r="A8" s="35"/>
      <c r="B8" s="40"/>
      <c r="C8" s="35"/>
      <c r="D8" s="107" t="s">
        <v>87</v>
      </c>
      <c r="E8" s="35"/>
      <c r="F8" s="35"/>
      <c r="G8" s="35"/>
      <c r="H8" s="35"/>
      <c r="I8" s="35"/>
      <c r="J8" s="35"/>
      <c r="K8" s="35"/>
      <c r="L8" s="10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7" t="s">
        <v>135</v>
      </c>
      <c r="F9" s="368"/>
      <c r="G9" s="368"/>
      <c r="H9" s="368"/>
      <c r="I9" s="35"/>
      <c r="J9" s="35"/>
      <c r="K9" s="35"/>
      <c r="L9" s="10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7" t="s">
        <v>18</v>
      </c>
      <c r="E11" s="35"/>
      <c r="F11" s="109" t="s">
        <v>19</v>
      </c>
      <c r="G11" s="35"/>
      <c r="H11" s="35"/>
      <c r="I11" s="107" t="s">
        <v>20</v>
      </c>
      <c r="J11" s="109" t="s">
        <v>19</v>
      </c>
      <c r="K11" s="35"/>
      <c r="L11" s="10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7" t="s">
        <v>22</v>
      </c>
      <c r="E12" s="35"/>
      <c r="F12" s="109" t="s">
        <v>23</v>
      </c>
      <c r="G12" s="35"/>
      <c r="H12" s="35"/>
      <c r="I12" s="107" t="s">
        <v>24</v>
      </c>
      <c r="J12" s="110" t="str">
        <f>'Rekapitulace stavby'!AN8</f>
        <v>22. 4. 2022</v>
      </c>
      <c r="K12" s="35"/>
      <c r="L12" s="10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7" t="s">
        <v>26</v>
      </c>
      <c r="E14" s="35"/>
      <c r="F14" s="35"/>
      <c r="G14" s="35"/>
      <c r="H14" s="35"/>
      <c r="I14" s="107" t="s">
        <v>27</v>
      </c>
      <c r="J14" s="109" t="s">
        <v>19</v>
      </c>
      <c r="K14" s="35"/>
      <c r="L14" s="10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9" t="s">
        <v>28</v>
      </c>
      <c r="F15" s="35"/>
      <c r="G15" s="35"/>
      <c r="H15" s="35"/>
      <c r="I15" s="107" t="s">
        <v>29</v>
      </c>
      <c r="J15" s="109" t="s">
        <v>19</v>
      </c>
      <c r="K15" s="35"/>
      <c r="L15" s="10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7" t="s">
        <v>30</v>
      </c>
      <c r="E17" s="35"/>
      <c r="F17" s="35"/>
      <c r="G17" s="35"/>
      <c r="H17" s="35"/>
      <c r="I17" s="107" t="s">
        <v>27</v>
      </c>
      <c r="J17" s="31" t="str">
        <f>'Rekapitulace stavby'!AN13</f>
        <v>Vyplň údaj</v>
      </c>
      <c r="K17" s="35"/>
      <c r="L17" s="10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9" t="str">
        <f>'Rekapitulace stavby'!E14</f>
        <v>Vyplň údaj</v>
      </c>
      <c r="F18" s="370"/>
      <c r="G18" s="370"/>
      <c r="H18" s="370"/>
      <c r="I18" s="107" t="s">
        <v>29</v>
      </c>
      <c r="J18" s="31" t="str">
        <f>'Rekapitulace stavby'!AN14</f>
        <v>Vyplň údaj</v>
      </c>
      <c r="K18" s="35"/>
      <c r="L18" s="10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7" t="s">
        <v>32</v>
      </c>
      <c r="E20" s="35"/>
      <c r="F20" s="35"/>
      <c r="G20" s="35"/>
      <c r="H20" s="35"/>
      <c r="I20" s="107" t="s">
        <v>27</v>
      </c>
      <c r="J20" s="109" t="str">
        <f>IF('Rekapitulace stavby'!AN16="","",'Rekapitulace stavby'!AN16)</f>
        <v/>
      </c>
      <c r="K20" s="35"/>
      <c r="L20" s="10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9" t="str">
        <f>IF('Rekapitulace stavby'!E17="","",'Rekapitulace stavby'!E17)</f>
        <v xml:space="preserve"> </v>
      </c>
      <c r="F21" s="35"/>
      <c r="G21" s="35"/>
      <c r="H21" s="35"/>
      <c r="I21" s="107" t="s">
        <v>29</v>
      </c>
      <c r="J21" s="109" t="str">
        <f>IF('Rekapitulace stavby'!AN17="","",'Rekapitulace stavby'!AN17)</f>
        <v/>
      </c>
      <c r="K21" s="35"/>
      <c r="L21" s="10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7" t="s">
        <v>35</v>
      </c>
      <c r="E23" s="35"/>
      <c r="F23" s="35"/>
      <c r="G23" s="35"/>
      <c r="H23" s="35"/>
      <c r="I23" s="107" t="s">
        <v>27</v>
      </c>
      <c r="J23" s="109" t="str">
        <f>IF('Rekapitulace stavby'!AN19="","",'Rekapitulace stavby'!AN19)</f>
        <v/>
      </c>
      <c r="K23" s="35"/>
      <c r="L23" s="10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9" t="str">
        <f>IF('Rekapitulace stavby'!E20="","",'Rekapitulace stavby'!E20)</f>
        <v xml:space="preserve"> </v>
      </c>
      <c r="F24" s="35"/>
      <c r="G24" s="35"/>
      <c r="H24" s="35"/>
      <c r="I24" s="107" t="s">
        <v>29</v>
      </c>
      <c r="J24" s="109" t="str">
        <f>IF('Rekapitulace stavby'!AN20="","",'Rekapitulace stavby'!AN20)</f>
        <v/>
      </c>
      <c r="K24" s="35"/>
      <c r="L24" s="10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7" t="s">
        <v>36</v>
      </c>
      <c r="E26" s="35"/>
      <c r="F26" s="35"/>
      <c r="G26" s="35"/>
      <c r="H26" s="35"/>
      <c r="I26" s="35"/>
      <c r="J26" s="35"/>
      <c r="K26" s="35"/>
      <c r="L26" s="10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47.25" customHeight="1">
      <c r="A27" s="111"/>
      <c r="B27" s="112"/>
      <c r="C27" s="111"/>
      <c r="D27" s="111"/>
      <c r="E27" s="371" t="s">
        <v>37</v>
      </c>
      <c r="F27" s="371"/>
      <c r="G27" s="371"/>
      <c r="H27" s="371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4"/>
      <c r="E29" s="114"/>
      <c r="F29" s="114"/>
      <c r="G29" s="114"/>
      <c r="H29" s="114"/>
      <c r="I29" s="114"/>
      <c r="J29" s="114"/>
      <c r="K29" s="114"/>
      <c r="L29" s="10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5" t="s">
        <v>38</v>
      </c>
      <c r="E30" s="35"/>
      <c r="F30" s="35"/>
      <c r="G30" s="35"/>
      <c r="H30" s="35"/>
      <c r="I30" s="35"/>
      <c r="J30" s="116">
        <f>ROUND(J90, 2)</f>
        <v>0</v>
      </c>
      <c r="K30" s="35"/>
      <c r="L30" s="10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4"/>
      <c r="E31" s="114"/>
      <c r="F31" s="114"/>
      <c r="G31" s="114"/>
      <c r="H31" s="114"/>
      <c r="I31" s="114"/>
      <c r="J31" s="114"/>
      <c r="K31" s="114"/>
      <c r="L31" s="10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7" t="s">
        <v>40</v>
      </c>
      <c r="G32" s="35"/>
      <c r="H32" s="35"/>
      <c r="I32" s="117" t="s">
        <v>39</v>
      </c>
      <c r="J32" s="117" t="s">
        <v>41</v>
      </c>
      <c r="K32" s="35"/>
      <c r="L32" s="10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hidden="1" customHeight="1">
      <c r="A33" s="35"/>
      <c r="B33" s="40"/>
      <c r="C33" s="35"/>
      <c r="D33" s="118" t="s">
        <v>42</v>
      </c>
      <c r="E33" s="107" t="s">
        <v>43</v>
      </c>
      <c r="F33" s="119">
        <f>ROUND((SUM(BE90:BE554)),  2)</f>
        <v>0</v>
      </c>
      <c r="G33" s="35"/>
      <c r="H33" s="35"/>
      <c r="I33" s="120">
        <v>0.21</v>
      </c>
      <c r="J33" s="119">
        <f>ROUND(((SUM(BE90:BE554))*I33),  2)</f>
        <v>0</v>
      </c>
      <c r="K33" s="35"/>
      <c r="L33" s="10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hidden="1" customHeight="1">
      <c r="A34" s="35"/>
      <c r="B34" s="40"/>
      <c r="C34" s="35"/>
      <c r="D34" s="35"/>
      <c r="E34" s="107" t="s">
        <v>44</v>
      </c>
      <c r="F34" s="119">
        <f>ROUND((SUM(BF90:BF554)),  2)</f>
        <v>0</v>
      </c>
      <c r="G34" s="35"/>
      <c r="H34" s="35"/>
      <c r="I34" s="120">
        <v>0.15</v>
      </c>
      <c r="J34" s="119">
        <f>ROUND(((SUM(BF90:BF554))*I34),  2)</f>
        <v>0</v>
      </c>
      <c r="K34" s="35"/>
      <c r="L34" s="10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07" t="s">
        <v>42</v>
      </c>
      <c r="E35" s="107" t="s">
        <v>45</v>
      </c>
      <c r="F35" s="119">
        <f>ROUND((SUM(BG90:BG554)),  2)</f>
        <v>0</v>
      </c>
      <c r="G35" s="35"/>
      <c r="H35" s="35"/>
      <c r="I35" s="120">
        <v>0.21</v>
      </c>
      <c r="J35" s="119">
        <f>0</f>
        <v>0</v>
      </c>
      <c r="K35" s="35"/>
      <c r="L35" s="10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07" t="s">
        <v>46</v>
      </c>
      <c r="F36" s="119">
        <f>ROUND((SUM(BH90:BH554)),  2)</f>
        <v>0</v>
      </c>
      <c r="G36" s="35"/>
      <c r="H36" s="35"/>
      <c r="I36" s="120">
        <v>0.15</v>
      </c>
      <c r="J36" s="119">
        <f>0</f>
        <v>0</v>
      </c>
      <c r="K36" s="35"/>
      <c r="L36" s="10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7" t="s">
        <v>47</v>
      </c>
      <c r="F37" s="119">
        <f>ROUND((SUM(BI90:BI554)),  2)</f>
        <v>0</v>
      </c>
      <c r="G37" s="35"/>
      <c r="H37" s="35"/>
      <c r="I37" s="120">
        <v>0</v>
      </c>
      <c r="J37" s="119">
        <f>0</f>
        <v>0</v>
      </c>
      <c r="K37" s="35"/>
      <c r="L37" s="10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1"/>
      <c r="D39" s="122" t="s">
        <v>48</v>
      </c>
      <c r="E39" s="123"/>
      <c r="F39" s="123"/>
      <c r="G39" s="124" t="s">
        <v>49</v>
      </c>
      <c r="H39" s="125" t="s">
        <v>50</v>
      </c>
      <c r="I39" s="123"/>
      <c r="J39" s="126">
        <f>SUM(J30:J37)</f>
        <v>0</v>
      </c>
      <c r="K39" s="127"/>
      <c r="L39" s="10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37"/>
      <c r="J45" s="37"/>
      <c r="K45" s="37"/>
      <c r="L45" s="108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3" t="str">
        <f>E7</f>
        <v>Poldr Mlýnec mostek v zátopě</v>
      </c>
      <c r="F48" s="364"/>
      <c r="G48" s="364"/>
      <c r="H48" s="364"/>
      <c r="I48" s="37"/>
      <c r="J48" s="37"/>
      <c r="K48" s="37"/>
      <c r="L48" s="10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SO 201 - Mostek v zátopě Mrlina, Vestec - Rožďalovice</v>
      </c>
      <c r="F50" s="362"/>
      <c r="G50" s="362"/>
      <c r="H50" s="362"/>
      <c r="I50" s="37"/>
      <c r="J50" s="37"/>
      <c r="K50" s="37"/>
      <c r="L50" s="10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Mlýnec u Kopidlna, Kopidlno</v>
      </c>
      <c r="G52" s="37"/>
      <c r="H52" s="37"/>
      <c r="I52" s="30" t="s">
        <v>24</v>
      </c>
      <c r="J52" s="61" t="str">
        <f>IF(J12="","",J12)</f>
        <v>22. 4. 2022</v>
      </c>
      <c r="K52" s="37"/>
      <c r="L52" s="10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26</v>
      </c>
      <c r="D54" s="37"/>
      <c r="E54" s="37"/>
      <c r="F54" s="28" t="str">
        <f>E15</f>
        <v>Povodí Labe, státní podnik</v>
      </c>
      <c r="G54" s="37"/>
      <c r="H54" s="37"/>
      <c r="I54" s="30" t="s">
        <v>32</v>
      </c>
      <c r="J54" s="33" t="str">
        <f>E21</f>
        <v xml:space="preserve"> </v>
      </c>
      <c r="K54" s="37"/>
      <c r="L54" s="10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35</v>
      </c>
      <c r="J55" s="33" t="str">
        <f>E24</f>
        <v xml:space="preserve"> </v>
      </c>
      <c r="K55" s="37"/>
      <c r="L55" s="10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2" t="s">
        <v>90</v>
      </c>
      <c r="D57" s="133"/>
      <c r="E57" s="133"/>
      <c r="F57" s="133"/>
      <c r="G57" s="133"/>
      <c r="H57" s="133"/>
      <c r="I57" s="133"/>
      <c r="J57" s="134" t="s">
        <v>91</v>
      </c>
      <c r="K57" s="133"/>
      <c r="L57" s="10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5" t="s">
        <v>70</v>
      </c>
      <c r="D59" s="37"/>
      <c r="E59" s="37"/>
      <c r="F59" s="37"/>
      <c r="G59" s="37"/>
      <c r="H59" s="37"/>
      <c r="I59" s="37"/>
      <c r="J59" s="79">
        <f>J90</f>
        <v>0</v>
      </c>
      <c r="K59" s="37"/>
      <c r="L59" s="10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36"/>
      <c r="C60" s="137"/>
      <c r="D60" s="138" t="s">
        <v>136</v>
      </c>
      <c r="E60" s="139"/>
      <c r="F60" s="139"/>
      <c r="G60" s="139"/>
      <c r="H60" s="139"/>
      <c r="I60" s="139"/>
      <c r="J60" s="140">
        <f>J91</f>
        <v>0</v>
      </c>
      <c r="K60" s="137"/>
      <c r="L60" s="141"/>
    </row>
    <row r="61" spans="1:47" s="9" customFormat="1" ht="24.95" customHeight="1">
      <c r="B61" s="136"/>
      <c r="C61" s="137"/>
      <c r="D61" s="138" t="s">
        <v>137</v>
      </c>
      <c r="E61" s="139"/>
      <c r="F61" s="139"/>
      <c r="G61" s="139"/>
      <c r="H61" s="139"/>
      <c r="I61" s="139"/>
      <c r="J61" s="140">
        <f>J213</f>
        <v>0</v>
      </c>
      <c r="K61" s="137"/>
      <c r="L61" s="141"/>
    </row>
    <row r="62" spans="1:47" s="9" customFormat="1" ht="24.95" customHeight="1">
      <c r="B62" s="136"/>
      <c r="C62" s="137"/>
      <c r="D62" s="138" t="s">
        <v>138</v>
      </c>
      <c r="E62" s="139"/>
      <c r="F62" s="139"/>
      <c r="G62" s="139"/>
      <c r="H62" s="139"/>
      <c r="I62" s="139"/>
      <c r="J62" s="140">
        <f>J240</f>
        <v>0</v>
      </c>
      <c r="K62" s="137"/>
      <c r="L62" s="141"/>
    </row>
    <row r="63" spans="1:47" s="9" customFormat="1" ht="24.95" customHeight="1">
      <c r="B63" s="136"/>
      <c r="C63" s="137"/>
      <c r="D63" s="138" t="s">
        <v>139</v>
      </c>
      <c r="E63" s="139"/>
      <c r="F63" s="139"/>
      <c r="G63" s="139"/>
      <c r="H63" s="139"/>
      <c r="I63" s="139"/>
      <c r="J63" s="140">
        <f>J315</f>
        <v>0</v>
      </c>
      <c r="K63" s="137"/>
      <c r="L63" s="141"/>
    </row>
    <row r="64" spans="1:47" s="9" customFormat="1" ht="24.95" customHeight="1">
      <c r="B64" s="136"/>
      <c r="C64" s="137"/>
      <c r="D64" s="138" t="s">
        <v>140</v>
      </c>
      <c r="E64" s="139"/>
      <c r="F64" s="139"/>
      <c r="G64" s="139"/>
      <c r="H64" s="139"/>
      <c r="I64" s="139"/>
      <c r="J64" s="140">
        <f>J378</f>
        <v>0</v>
      </c>
      <c r="K64" s="137"/>
      <c r="L64" s="141"/>
    </row>
    <row r="65" spans="1:31" s="9" customFormat="1" ht="24.95" customHeight="1">
      <c r="B65" s="136"/>
      <c r="C65" s="137"/>
      <c r="D65" s="138" t="s">
        <v>141</v>
      </c>
      <c r="E65" s="139"/>
      <c r="F65" s="139"/>
      <c r="G65" s="139"/>
      <c r="H65" s="139"/>
      <c r="I65" s="139"/>
      <c r="J65" s="140">
        <f>J412</f>
        <v>0</v>
      </c>
      <c r="K65" s="137"/>
      <c r="L65" s="141"/>
    </row>
    <row r="66" spans="1:31" s="9" customFormat="1" ht="24.95" customHeight="1">
      <c r="B66" s="136"/>
      <c r="C66" s="137"/>
      <c r="D66" s="138" t="s">
        <v>142</v>
      </c>
      <c r="E66" s="139"/>
      <c r="F66" s="139"/>
      <c r="G66" s="139"/>
      <c r="H66" s="139"/>
      <c r="I66" s="139"/>
      <c r="J66" s="140">
        <f>J434</f>
        <v>0</v>
      </c>
      <c r="K66" s="137"/>
      <c r="L66" s="141"/>
    </row>
    <row r="67" spans="1:31" s="9" customFormat="1" ht="24.95" customHeight="1">
      <c r="B67" s="136"/>
      <c r="C67" s="137"/>
      <c r="D67" s="138" t="s">
        <v>93</v>
      </c>
      <c r="E67" s="139"/>
      <c r="F67" s="139"/>
      <c r="G67" s="139"/>
      <c r="H67" s="139"/>
      <c r="I67" s="139"/>
      <c r="J67" s="140">
        <f>J440</f>
        <v>0</v>
      </c>
      <c r="K67" s="137"/>
      <c r="L67" s="141"/>
    </row>
    <row r="68" spans="1:31" s="9" customFormat="1" ht="24.95" customHeight="1">
      <c r="B68" s="136"/>
      <c r="C68" s="137"/>
      <c r="D68" s="138" t="s">
        <v>143</v>
      </c>
      <c r="E68" s="139"/>
      <c r="F68" s="139"/>
      <c r="G68" s="139"/>
      <c r="H68" s="139"/>
      <c r="I68" s="139"/>
      <c r="J68" s="140">
        <f>J481</f>
        <v>0</v>
      </c>
      <c r="K68" s="137"/>
      <c r="L68" s="141"/>
    </row>
    <row r="69" spans="1:31" s="14" customFormat="1" ht="19.899999999999999" customHeight="1">
      <c r="B69" s="206"/>
      <c r="C69" s="207"/>
      <c r="D69" s="208" t="s">
        <v>144</v>
      </c>
      <c r="E69" s="209"/>
      <c r="F69" s="209"/>
      <c r="G69" s="209"/>
      <c r="H69" s="209"/>
      <c r="I69" s="209"/>
      <c r="J69" s="210">
        <f>J507</f>
        <v>0</v>
      </c>
      <c r="K69" s="207"/>
      <c r="L69" s="211"/>
    </row>
    <row r="70" spans="1:31" s="9" customFormat="1" ht="24.95" customHeight="1">
      <c r="B70" s="136"/>
      <c r="C70" s="137"/>
      <c r="D70" s="138" t="s">
        <v>145</v>
      </c>
      <c r="E70" s="139"/>
      <c r="F70" s="139"/>
      <c r="G70" s="139"/>
      <c r="H70" s="139"/>
      <c r="I70" s="139"/>
      <c r="J70" s="140">
        <f>J511</f>
        <v>0</v>
      </c>
      <c r="K70" s="137"/>
      <c r="L70" s="141"/>
    </row>
    <row r="71" spans="1:31" s="2" customFormat="1" ht="21.7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0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6" spans="1:31" s="2" customFormat="1" ht="6.95" customHeight="1">
      <c r="A76" s="35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0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24.95" customHeight="1">
      <c r="A77" s="35"/>
      <c r="B77" s="36"/>
      <c r="C77" s="24" t="s">
        <v>94</v>
      </c>
      <c r="D77" s="37"/>
      <c r="E77" s="37"/>
      <c r="F77" s="37"/>
      <c r="G77" s="37"/>
      <c r="H77" s="37"/>
      <c r="I77" s="37"/>
      <c r="J77" s="37"/>
      <c r="K77" s="37"/>
      <c r="L77" s="10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16</v>
      </c>
      <c r="D79" s="37"/>
      <c r="E79" s="37"/>
      <c r="F79" s="37"/>
      <c r="G79" s="37"/>
      <c r="H79" s="37"/>
      <c r="I79" s="37"/>
      <c r="J79" s="37"/>
      <c r="K79" s="37"/>
      <c r="L79" s="10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63" t="str">
        <f>E7</f>
        <v>Poldr Mlýnec mostek v zátopě</v>
      </c>
      <c r="F80" s="364"/>
      <c r="G80" s="364"/>
      <c r="H80" s="364"/>
      <c r="I80" s="37"/>
      <c r="J80" s="37"/>
      <c r="K80" s="37"/>
      <c r="L80" s="10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2" customHeight="1">
      <c r="A81" s="35"/>
      <c r="B81" s="36"/>
      <c r="C81" s="30" t="s">
        <v>87</v>
      </c>
      <c r="D81" s="37"/>
      <c r="E81" s="37"/>
      <c r="F81" s="37"/>
      <c r="G81" s="37"/>
      <c r="H81" s="37"/>
      <c r="I81" s="37"/>
      <c r="J81" s="37"/>
      <c r="K81" s="37"/>
      <c r="L81" s="108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6.5" customHeight="1">
      <c r="A82" s="35"/>
      <c r="B82" s="36"/>
      <c r="C82" s="37"/>
      <c r="D82" s="37"/>
      <c r="E82" s="332" t="str">
        <f>E9</f>
        <v>SO 201 - Mostek v zátopě Mrlina, Vestec - Rožďalovice</v>
      </c>
      <c r="F82" s="362"/>
      <c r="G82" s="362"/>
      <c r="H82" s="362"/>
      <c r="I82" s="37"/>
      <c r="J82" s="37"/>
      <c r="K82" s="37"/>
      <c r="L82" s="108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8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2" customHeight="1">
      <c r="A84" s="35"/>
      <c r="B84" s="36"/>
      <c r="C84" s="30" t="s">
        <v>22</v>
      </c>
      <c r="D84" s="37"/>
      <c r="E84" s="37"/>
      <c r="F84" s="28" t="str">
        <f>F12</f>
        <v>Mlýnec u Kopidlna, Kopidlno</v>
      </c>
      <c r="G84" s="37"/>
      <c r="H84" s="37"/>
      <c r="I84" s="30" t="s">
        <v>24</v>
      </c>
      <c r="J84" s="61" t="str">
        <f>IF(J12="","",J12)</f>
        <v>22. 4. 2022</v>
      </c>
      <c r="K84" s="37"/>
      <c r="L84" s="108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6.9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8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5.2" customHeight="1">
      <c r="A86" s="35"/>
      <c r="B86" s="36"/>
      <c r="C86" s="30" t="s">
        <v>26</v>
      </c>
      <c r="D86" s="37"/>
      <c r="E86" s="37"/>
      <c r="F86" s="28" t="str">
        <f>E15</f>
        <v>Povodí Labe, státní podnik</v>
      </c>
      <c r="G86" s="37"/>
      <c r="H86" s="37"/>
      <c r="I86" s="30" t="s">
        <v>32</v>
      </c>
      <c r="J86" s="33" t="str">
        <f>E21</f>
        <v xml:space="preserve"> </v>
      </c>
      <c r="K86" s="37"/>
      <c r="L86" s="108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30</v>
      </c>
      <c r="D87" s="37"/>
      <c r="E87" s="37"/>
      <c r="F87" s="28" t="str">
        <f>IF(E18="","",E18)</f>
        <v>Vyplň údaj</v>
      </c>
      <c r="G87" s="37"/>
      <c r="H87" s="37"/>
      <c r="I87" s="30" t="s">
        <v>35</v>
      </c>
      <c r="J87" s="33" t="str">
        <f>E24</f>
        <v xml:space="preserve"> </v>
      </c>
      <c r="K87" s="37"/>
      <c r="L87" s="108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0.3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108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10" customFormat="1" ht="29.25" customHeight="1">
      <c r="A89" s="142"/>
      <c r="B89" s="143"/>
      <c r="C89" s="144" t="s">
        <v>95</v>
      </c>
      <c r="D89" s="145" t="s">
        <v>57</v>
      </c>
      <c r="E89" s="145" t="s">
        <v>53</v>
      </c>
      <c r="F89" s="145" t="s">
        <v>54</v>
      </c>
      <c r="G89" s="145" t="s">
        <v>96</v>
      </c>
      <c r="H89" s="145" t="s">
        <v>97</v>
      </c>
      <c r="I89" s="145" t="s">
        <v>98</v>
      </c>
      <c r="J89" s="145" t="s">
        <v>91</v>
      </c>
      <c r="K89" s="146" t="s">
        <v>99</v>
      </c>
      <c r="L89" s="147"/>
      <c r="M89" s="70" t="s">
        <v>19</v>
      </c>
      <c r="N89" s="71" t="s">
        <v>42</v>
      </c>
      <c r="O89" s="71" t="s">
        <v>100</v>
      </c>
      <c r="P89" s="71" t="s">
        <v>101</v>
      </c>
      <c r="Q89" s="71" t="s">
        <v>102</v>
      </c>
      <c r="R89" s="71" t="s">
        <v>103</v>
      </c>
      <c r="S89" s="71" t="s">
        <v>104</v>
      </c>
      <c r="T89" s="72" t="s">
        <v>105</v>
      </c>
      <c r="U89" s="142"/>
      <c r="V89" s="142"/>
      <c r="W89" s="142"/>
      <c r="X89" s="142"/>
      <c r="Y89" s="142"/>
      <c r="Z89" s="142"/>
      <c r="AA89" s="142"/>
      <c r="AB89" s="142"/>
      <c r="AC89" s="142"/>
      <c r="AD89" s="142"/>
      <c r="AE89" s="142"/>
    </row>
    <row r="90" spans="1:65" s="2" customFormat="1" ht="22.9" customHeight="1">
      <c r="A90" s="35"/>
      <c r="B90" s="36"/>
      <c r="C90" s="77" t="s">
        <v>106</v>
      </c>
      <c r="D90" s="37"/>
      <c r="E90" s="37"/>
      <c r="F90" s="37"/>
      <c r="G90" s="37"/>
      <c r="H90" s="37"/>
      <c r="I90" s="37"/>
      <c r="J90" s="148">
        <f>BK90</f>
        <v>0</v>
      </c>
      <c r="K90" s="37"/>
      <c r="L90" s="40"/>
      <c r="M90" s="73"/>
      <c r="N90" s="149"/>
      <c r="O90" s="74"/>
      <c r="P90" s="150">
        <f>P91+P213+P240+P315+P378+P412+P434+P440+P481+P511</f>
        <v>0</v>
      </c>
      <c r="Q90" s="74"/>
      <c r="R90" s="150">
        <f>R91+R213+R240+R315+R378+R412+R434+R440+R481+R511</f>
        <v>581.14177400999995</v>
      </c>
      <c r="S90" s="74"/>
      <c r="T90" s="151">
        <f>T91+T213+T240+T315+T378+T412+T434+T440+T481+T511</f>
        <v>171.63070099999999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71</v>
      </c>
      <c r="AU90" s="18" t="s">
        <v>92</v>
      </c>
      <c r="BK90" s="152">
        <f>BK91+BK213+BK240+BK315+BK378+BK412+BK434+BK440+BK481+BK511</f>
        <v>0</v>
      </c>
    </row>
    <row r="91" spans="1:65" s="11" customFormat="1" ht="25.9" customHeight="1">
      <c r="B91" s="153"/>
      <c r="C91" s="154"/>
      <c r="D91" s="155" t="s">
        <v>71</v>
      </c>
      <c r="E91" s="156" t="s">
        <v>146</v>
      </c>
      <c r="F91" s="156" t="s">
        <v>147</v>
      </c>
      <c r="G91" s="154"/>
      <c r="H91" s="154"/>
      <c r="I91" s="157"/>
      <c r="J91" s="158">
        <f>BK91</f>
        <v>0</v>
      </c>
      <c r="K91" s="154"/>
      <c r="L91" s="159"/>
      <c r="M91" s="160"/>
      <c r="N91" s="161"/>
      <c r="O91" s="161"/>
      <c r="P91" s="162">
        <f>SUM(P92:P212)</f>
        <v>0</v>
      </c>
      <c r="Q91" s="161"/>
      <c r="R91" s="162">
        <f>SUM(R92:R212)</f>
        <v>25.902440000000002</v>
      </c>
      <c r="S91" s="161"/>
      <c r="T91" s="163">
        <f>SUM(T92:T212)</f>
        <v>47.474999999999994</v>
      </c>
      <c r="AR91" s="164" t="s">
        <v>80</v>
      </c>
      <c r="AT91" s="165" t="s">
        <v>71</v>
      </c>
      <c r="AU91" s="165" t="s">
        <v>72</v>
      </c>
      <c r="AY91" s="164" t="s">
        <v>109</v>
      </c>
      <c r="BK91" s="166">
        <f>SUM(BK92:BK212)</f>
        <v>0</v>
      </c>
    </row>
    <row r="92" spans="1:65" s="2" customFormat="1" ht="21.75" customHeight="1">
      <c r="A92" s="35"/>
      <c r="B92" s="36"/>
      <c r="C92" s="167" t="s">
        <v>80</v>
      </c>
      <c r="D92" s="167" t="s">
        <v>110</v>
      </c>
      <c r="E92" s="168" t="s">
        <v>148</v>
      </c>
      <c r="F92" s="169" t="s">
        <v>149</v>
      </c>
      <c r="G92" s="170" t="s">
        <v>150</v>
      </c>
      <c r="H92" s="171">
        <v>1</v>
      </c>
      <c r="I92" s="172"/>
      <c r="J92" s="173">
        <f>ROUND(I92*H92,2)</f>
        <v>0</v>
      </c>
      <c r="K92" s="169" t="s">
        <v>151</v>
      </c>
      <c r="L92" s="40"/>
      <c r="M92" s="174" t="s">
        <v>19</v>
      </c>
      <c r="N92" s="175" t="s">
        <v>45</v>
      </c>
      <c r="O92" s="66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78" t="s">
        <v>114</v>
      </c>
      <c r="AT92" s="178" t="s">
        <v>110</v>
      </c>
      <c r="AU92" s="178" t="s">
        <v>80</v>
      </c>
      <c r="AY92" s="18" t="s">
        <v>109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8" t="s">
        <v>114</v>
      </c>
      <c r="BK92" s="179">
        <f>ROUND(I92*H92,2)</f>
        <v>0</v>
      </c>
      <c r="BL92" s="18" t="s">
        <v>114</v>
      </c>
      <c r="BM92" s="178" t="s">
        <v>114</v>
      </c>
    </row>
    <row r="93" spans="1:65" s="2" customFormat="1">
      <c r="A93" s="35"/>
      <c r="B93" s="36"/>
      <c r="C93" s="37"/>
      <c r="D93" s="180" t="s">
        <v>115</v>
      </c>
      <c r="E93" s="37"/>
      <c r="F93" s="181" t="s">
        <v>152</v>
      </c>
      <c r="G93" s="37"/>
      <c r="H93" s="37"/>
      <c r="I93" s="182"/>
      <c r="J93" s="37"/>
      <c r="K93" s="37"/>
      <c r="L93" s="40"/>
      <c r="M93" s="183"/>
      <c r="N93" s="184"/>
      <c r="O93" s="66"/>
      <c r="P93" s="66"/>
      <c r="Q93" s="66"/>
      <c r="R93" s="66"/>
      <c r="S93" s="66"/>
      <c r="T93" s="67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115</v>
      </c>
      <c r="AU93" s="18" t="s">
        <v>80</v>
      </c>
    </row>
    <row r="94" spans="1:65" s="2" customFormat="1">
      <c r="A94" s="35"/>
      <c r="B94" s="36"/>
      <c r="C94" s="37"/>
      <c r="D94" s="212" t="s">
        <v>153</v>
      </c>
      <c r="E94" s="37"/>
      <c r="F94" s="213" t="s">
        <v>154</v>
      </c>
      <c r="G94" s="37"/>
      <c r="H94" s="37"/>
      <c r="I94" s="182"/>
      <c r="J94" s="37"/>
      <c r="K94" s="37"/>
      <c r="L94" s="40"/>
      <c r="M94" s="183"/>
      <c r="N94" s="184"/>
      <c r="O94" s="66"/>
      <c r="P94" s="66"/>
      <c r="Q94" s="66"/>
      <c r="R94" s="66"/>
      <c r="S94" s="66"/>
      <c r="T94" s="67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153</v>
      </c>
      <c r="AU94" s="18" t="s">
        <v>80</v>
      </c>
    </row>
    <row r="95" spans="1:65" s="12" customFormat="1">
      <c r="B95" s="185"/>
      <c r="C95" s="186"/>
      <c r="D95" s="180" t="s">
        <v>116</v>
      </c>
      <c r="E95" s="187" t="s">
        <v>19</v>
      </c>
      <c r="F95" s="188" t="s">
        <v>155</v>
      </c>
      <c r="G95" s="186"/>
      <c r="H95" s="187" t="s">
        <v>19</v>
      </c>
      <c r="I95" s="189"/>
      <c r="J95" s="186"/>
      <c r="K95" s="186"/>
      <c r="L95" s="190"/>
      <c r="M95" s="191"/>
      <c r="N95" s="192"/>
      <c r="O95" s="192"/>
      <c r="P95" s="192"/>
      <c r="Q95" s="192"/>
      <c r="R95" s="192"/>
      <c r="S95" s="192"/>
      <c r="T95" s="193"/>
      <c r="AT95" s="194" t="s">
        <v>116</v>
      </c>
      <c r="AU95" s="194" t="s">
        <v>80</v>
      </c>
      <c r="AV95" s="12" t="s">
        <v>80</v>
      </c>
      <c r="AW95" s="12" t="s">
        <v>34</v>
      </c>
      <c r="AX95" s="12" t="s">
        <v>72</v>
      </c>
      <c r="AY95" s="194" t="s">
        <v>109</v>
      </c>
    </row>
    <row r="96" spans="1:65" s="13" customFormat="1">
      <c r="B96" s="195"/>
      <c r="C96" s="196"/>
      <c r="D96" s="180" t="s">
        <v>116</v>
      </c>
      <c r="E96" s="197" t="s">
        <v>19</v>
      </c>
      <c r="F96" s="198" t="s">
        <v>156</v>
      </c>
      <c r="G96" s="196"/>
      <c r="H96" s="199">
        <v>1</v>
      </c>
      <c r="I96" s="200"/>
      <c r="J96" s="196"/>
      <c r="K96" s="196"/>
      <c r="L96" s="201"/>
      <c r="M96" s="202"/>
      <c r="N96" s="203"/>
      <c r="O96" s="203"/>
      <c r="P96" s="203"/>
      <c r="Q96" s="203"/>
      <c r="R96" s="203"/>
      <c r="S96" s="203"/>
      <c r="T96" s="204"/>
      <c r="AT96" s="205" t="s">
        <v>116</v>
      </c>
      <c r="AU96" s="205" t="s">
        <v>80</v>
      </c>
      <c r="AV96" s="13" t="s">
        <v>82</v>
      </c>
      <c r="AW96" s="13" t="s">
        <v>34</v>
      </c>
      <c r="AX96" s="13" t="s">
        <v>80</v>
      </c>
      <c r="AY96" s="205" t="s">
        <v>109</v>
      </c>
    </row>
    <row r="97" spans="1:65" s="2" customFormat="1" ht="16.5" customHeight="1">
      <c r="A97" s="35"/>
      <c r="B97" s="36"/>
      <c r="C97" s="167" t="s">
        <v>82</v>
      </c>
      <c r="D97" s="167" t="s">
        <v>110</v>
      </c>
      <c r="E97" s="168" t="s">
        <v>157</v>
      </c>
      <c r="F97" s="169" t="s">
        <v>158</v>
      </c>
      <c r="G97" s="170" t="s">
        <v>150</v>
      </c>
      <c r="H97" s="171">
        <v>1</v>
      </c>
      <c r="I97" s="172"/>
      <c r="J97" s="173">
        <f>ROUND(I97*H97,2)</f>
        <v>0</v>
      </c>
      <c r="K97" s="169" t="s">
        <v>151</v>
      </c>
      <c r="L97" s="40"/>
      <c r="M97" s="174" t="s">
        <v>19</v>
      </c>
      <c r="N97" s="175" t="s">
        <v>45</v>
      </c>
      <c r="O97" s="66"/>
      <c r="P97" s="176">
        <f>O97*H97</f>
        <v>0</v>
      </c>
      <c r="Q97" s="176">
        <v>3.6000000000000002E-4</v>
      </c>
      <c r="R97" s="176">
        <f>Q97*H97</f>
        <v>3.6000000000000002E-4</v>
      </c>
      <c r="S97" s="176">
        <v>0</v>
      </c>
      <c r="T97" s="177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78" t="s">
        <v>114</v>
      </c>
      <c r="AT97" s="178" t="s">
        <v>110</v>
      </c>
      <c r="AU97" s="178" t="s">
        <v>80</v>
      </c>
      <c r="AY97" s="18" t="s">
        <v>109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8" t="s">
        <v>114</v>
      </c>
      <c r="BK97" s="179">
        <f>ROUND(I97*H97,2)</f>
        <v>0</v>
      </c>
      <c r="BL97" s="18" t="s">
        <v>114</v>
      </c>
      <c r="BM97" s="178" t="s">
        <v>124</v>
      </c>
    </row>
    <row r="98" spans="1:65" s="2" customFormat="1">
      <c r="A98" s="35"/>
      <c r="B98" s="36"/>
      <c r="C98" s="37"/>
      <c r="D98" s="180" t="s">
        <v>115</v>
      </c>
      <c r="E98" s="37"/>
      <c r="F98" s="181" t="s">
        <v>159</v>
      </c>
      <c r="G98" s="37"/>
      <c r="H98" s="37"/>
      <c r="I98" s="182"/>
      <c r="J98" s="37"/>
      <c r="K98" s="37"/>
      <c r="L98" s="40"/>
      <c r="M98" s="183"/>
      <c r="N98" s="184"/>
      <c r="O98" s="66"/>
      <c r="P98" s="66"/>
      <c r="Q98" s="66"/>
      <c r="R98" s="66"/>
      <c r="S98" s="66"/>
      <c r="T98" s="67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115</v>
      </c>
      <c r="AU98" s="18" t="s">
        <v>80</v>
      </c>
    </row>
    <row r="99" spans="1:65" s="2" customFormat="1">
      <c r="A99" s="35"/>
      <c r="B99" s="36"/>
      <c r="C99" s="37"/>
      <c r="D99" s="212" t="s">
        <v>153</v>
      </c>
      <c r="E99" s="37"/>
      <c r="F99" s="213" t="s">
        <v>160</v>
      </c>
      <c r="G99" s="37"/>
      <c r="H99" s="37"/>
      <c r="I99" s="182"/>
      <c r="J99" s="37"/>
      <c r="K99" s="37"/>
      <c r="L99" s="40"/>
      <c r="M99" s="183"/>
      <c r="N99" s="184"/>
      <c r="O99" s="66"/>
      <c r="P99" s="66"/>
      <c r="Q99" s="66"/>
      <c r="R99" s="66"/>
      <c r="S99" s="66"/>
      <c r="T99" s="67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153</v>
      </c>
      <c r="AU99" s="18" t="s">
        <v>80</v>
      </c>
    </row>
    <row r="100" spans="1:65" s="2" customFormat="1" ht="21.75" customHeight="1">
      <c r="A100" s="35"/>
      <c r="B100" s="36"/>
      <c r="C100" s="167" t="s">
        <v>121</v>
      </c>
      <c r="D100" s="167" t="s">
        <v>110</v>
      </c>
      <c r="E100" s="168" t="s">
        <v>161</v>
      </c>
      <c r="F100" s="169" t="s">
        <v>162</v>
      </c>
      <c r="G100" s="170" t="s">
        <v>163</v>
      </c>
      <c r="H100" s="171">
        <v>21</v>
      </c>
      <c r="I100" s="172"/>
      <c r="J100" s="173">
        <f>ROUND(I100*H100,2)</f>
        <v>0</v>
      </c>
      <c r="K100" s="169" t="s">
        <v>151</v>
      </c>
      <c r="L100" s="40"/>
      <c r="M100" s="174" t="s">
        <v>19</v>
      </c>
      <c r="N100" s="175" t="s">
        <v>45</v>
      </c>
      <c r="O100" s="66"/>
      <c r="P100" s="176">
        <f>O100*H100</f>
        <v>0</v>
      </c>
      <c r="Q100" s="176">
        <v>0</v>
      </c>
      <c r="R100" s="176">
        <f>Q100*H100</f>
        <v>0</v>
      </c>
      <c r="S100" s="176">
        <v>0.42499999999999999</v>
      </c>
      <c r="T100" s="177">
        <f>S100*H100</f>
        <v>8.9249999999999989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78" t="s">
        <v>114</v>
      </c>
      <c r="AT100" s="178" t="s">
        <v>110</v>
      </c>
      <c r="AU100" s="178" t="s">
        <v>80</v>
      </c>
      <c r="AY100" s="18" t="s">
        <v>109</v>
      </c>
      <c r="BE100" s="179">
        <f>IF(N100="základní",J100,0)</f>
        <v>0</v>
      </c>
      <c r="BF100" s="179">
        <f>IF(N100="snížená",J100,0)</f>
        <v>0</v>
      </c>
      <c r="BG100" s="179">
        <f>IF(N100="zákl. přenesená",J100,0)</f>
        <v>0</v>
      </c>
      <c r="BH100" s="179">
        <f>IF(N100="sníž. přenesená",J100,0)</f>
        <v>0</v>
      </c>
      <c r="BI100" s="179">
        <f>IF(N100="nulová",J100,0)</f>
        <v>0</v>
      </c>
      <c r="BJ100" s="18" t="s">
        <v>114</v>
      </c>
      <c r="BK100" s="179">
        <f>ROUND(I100*H100,2)</f>
        <v>0</v>
      </c>
      <c r="BL100" s="18" t="s">
        <v>114</v>
      </c>
      <c r="BM100" s="178" t="s">
        <v>129</v>
      </c>
    </row>
    <row r="101" spans="1:65" s="2" customFormat="1" ht="29.25">
      <c r="A101" s="35"/>
      <c r="B101" s="36"/>
      <c r="C101" s="37"/>
      <c r="D101" s="180" t="s">
        <v>115</v>
      </c>
      <c r="E101" s="37"/>
      <c r="F101" s="181" t="s">
        <v>164</v>
      </c>
      <c r="G101" s="37"/>
      <c r="H101" s="37"/>
      <c r="I101" s="182"/>
      <c r="J101" s="37"/>
      <c r="K101" s="37"/>
      <c r="L101" s="40"/>
      <c r="M101" s="183"/>
      <c r="N101" s="184"/>
      <c r="O101" s="66"/>
      <c r="P101" s="66"/>
      <c r="Q101" s="66"/>
      <c r="R101" s="66"/>
      <c r="S101" s="66"/>
      <c r="T101" s="67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115</v>
      </c>
      <c r="AU101" s="18" t="s">
        <v>80</v>
      </c>
    </row>
    <row r="102" spans="1:65" s="2" customFormat="1">
      <c r="A102" s="35"/>
      <c r="B102" s="36"/>
      <c r="C102" s="37"/>
      <c r="D102" s="212" t="s">
        <v>153</v>
      </c>
      <c r="E102" s="37"/>
      <c r="F102" s="213" t="s">
        <v>165</v>
      </c>
      <c r="G102" s="37"/>
      <c r="H102" s="37"/>
      <c r="I102" s="182"/>
      <c r="J102" s="37"/>
      <c r="K102" s="37"/>
      <c r="L102" s="40"/>
      <c r="M102" s="183"/>
      <c r="N102" s="184"/>
      <c r="O102" s="66"/>
      <c r="P102" s="66"/>
      <c r="Q102" s="66"/>
      <c r="R102" s="66"/>
      <c r="S102" s="66"/>
      <c r="T102" s="67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153</v>
      </c>
      <c r="AU102" s="18" t="s">
        <v>80</v>
      </c>
    </row>
    <row r="103" spans="1:65" s="12" customFormat="1">
      <c r="B103" s="185"/>
      <c r="C103" s="186"/>
      <c r="D103" s="180" t="s">
        <v>116</v>
      </c>
      <c r="E103" s="187" t="s">
        <v>19</v>
      </c>
      <c r="F103" s="188" t="s">
        <v>166</v>
      </c>
      <c r="G103" s="186"/>
      <c r="H103" s="187" t="s">
        <v>19</v>
      </c>
      <c r="I103" s="189"/>
      <c r="J103" s="186"/>
      <c r="K103" s="186"/>
      <c r="L103" s="190"/>
      <c r="M103" s="191"/>
      <c r="N103" s="192"/>
      <c r="O103" s="192"/>
      <c r="P103" s="192"/>
      <c r="Q103" s="192"/>
      <c r="R103" s="192"/>
      <c r="S103" s="192"/>
      <c r="T103" s="193"/>
      <c r="AT103" s="194" t="s">
        <v>116</v>
      </c>
      <c r="AU103" s="194" t="s">
        <v>80</v>
      </c>
      <c r="AV103" s="12" t="s">
        <v>80</v>
      </c>
      <c r="AW103" s="12" t="s">
        <v>34</v>
      </c>
      <c r="AX103" s="12" t="s">
        <v>72</v>
      </c>
      <c r="AY103" s="194" t="s">
        <v>109</v>
      </c>
    </row>
    <row r="104" spans="1:65" s="13" customFormat="1">
      <c r="B104" s="195"/>
      <c r="C104" s="196"/>
      <c r="D104" s="180" t="s">
        <v>116</v>
      </c>
      <c r="E104" s="197" t="s">
        <v>19</v>
      </c>
      <c r="F104" s="198" t="s">
        <v>167</v>
      </c>
      <c r="G104" s="196"/>
      <c r="H104" s="199">
        <v>21</v>
      </c>
      <c r="I104" s="200"/>
      <c r="J104" s="196"/>
      <c r="K104" s="196"/>
      <c r="L104" s="201"/>
      <c r="M104" s="202"/>
      <c r="N104" s="203"/>
      <c r="O104" s="203"/>
      <c r="P104" s="203"/>
      <c r="Q104" s="203"/>
      <c r="R104" s="203"/>
      <c r="S104" s="203"/>
      <c r="T104" s="204"/>
      <c r="AT104" s="205" t="s">
        <v>116</v>
      </c>
      <c r="AU104" s="205" t="s">
        <v>80</v>
      </c>
      <c r="AV104" s="13" t="s">
        <v>82</v>
      </c>
      <c r="AW104" s="13" t="s">
        <v>34</v>
      </c>
      <c r="AX104" s="13" t="s">
        <v>80</v>
      </c>
      <c r="AY104" s="205" t="s">
        <v>109</v>
      </c>
    </row>
    <row r="105" spans="1:65" s="2" customFormat="1" ht="21.75" customHeight="1">
      <c r="A105" s="35"/>
      <c r="B105" s="36"/>
      <c r="C105" s="167" t="s">
        <v>114</v>
      </c>
      <c r="D105" s="167" t="s">
        <v>110</v>
      </c>
      <c r="E105" s="168" t="s">
        <v>168</v>
      </c>
      <c r="F105" s="169" t="s">
        <v>169</v>
      </c>
      <c r="G105" s="170" t="s">
        <v>163</v>
      </c>
      <c r="H105" s="171">
        <v>51.4</v>
      </c>
      <c r="I105" s="172"/>
      <c r="J105" s="173">
        <f>ROUND(I105*H105,2)</f>
        <v>0</v>
      </c>
      <c r="K105" s="169" t="s">
        <v>151</v>
      </c>
      <c r="L105" s="40"/>
      <c r="M105" s="174" t="s">
        <v>19</v>
      </c>
      <c r="N105" s="175" t="s">
        <v>45</v>
      </c>
      <c r="O105" s="66"/>
      <c r="P105" s="176">
        <f>O105*H105</f>
        <v>0</v>
      </c>
      <c r="Q105" s="176">
        <v>0</v>
      </c>
      <c r="R105" s="176">
        <f>Q105*H105</f>
        <v>0</v>
      </c>
      <c r="S105" s="176">
        <v>0.75</v>
      </c>
      <c r="T105" s="177">
        <f>S105*H105</f>
        <v>38.549999999999997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78" t="s">
        <v>114</v>
      </c>
      <c r="AT105" s="178" t="s">
        <v>110</v>
      </c>
      <c r="AU105" s="178" t="s">
        <v>80</v>
      </c>
      <c r="AY105" s="18" t="s">
        <v>109</v>
      </c>
      <c r="BE105" s="179">
        <f>IF(N105="základní",J105,0)</f>
        <v>0</v>
      </c>
      <c r="BF105" s="179">
        <f>IF(N105="snížená",J105,0)</f>
        <v>0</v>
      </c>
      <c r="BG105" s="179">
        <f>IF(N105="zákl. přenesená",J105,0)</f>
        <v>0</v>
      </c>
      <c r="BH105" s="179">
        <f>IF(N105="sníž. přenesená",J105,0)</f>
        <v>0</v>
      </c>
      <c r="BI105" s="179">
        <f>IF(N105="nulová",J105,0)</f>
        <v>0</v>
      </c>
      <c r="BJ105" s="18" t="s">
        <v>114</v>
      </c>
      <c r="BK105" s="179">
        <f>ROUND(I105*H105,2)</f>
        <v>0</v>
      </c>
      <c r="BL105" s="18" t="s">
        <v>114</v>
      </c>
      <c r="BM105" s="178" t="s">
        <v>133</v>
      </c>
    </row>
    <row r="106" spans="1:65" s="2" customFormat="1" ht="19.5">
      <c r="A106" s="35"/>
      <c r="B106" s="36"/>
      <c r="C106" s="37"/>
      <c r="D106" s="180" t="s">
        <v>115</v>
      </c>
      <c r="E106" s="37"/>
      <c r="F106" s="181" t="s">
        <v>170</v>
      </c>
      <c r="G106" s="37"/>
      <c r="H106" s="37"/>
      <c r="I106" s="182"/>
      <c r="J106" s="37"/>
      <c r="K106" s="37"/>
      <c r="L106" s="40"/>
      <c r="M106" s="183"/>
      <c r="N106" s="184"/>
      <c r="O106" s="66"/>
      <c r="P106" s="66"/>
      <c r="Q106" s="66"/>
      <c r="R106" s="66"/>
      <c r="S106" s="66"/>
      <c r="T106" s="67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115</v>
      </c>
      <c r="AU106" s="18" t="s">
        <v>80</v>
      </c>
    </row>
    <row r="107" spans="1:65" s="2" customFormat="1">
      <c r="A107" s="35"/>
      <c r="B107" s="36"/>
      <c r="C107" s="37"/>
      <c r="D107" s="212" t="s">
        <v>153</v>
      </c>
      <c r="E107" s="37"/>
      <c r="F107" s="213" t="s">
        <v>171</v>
      </c>
      <c r="G107" s="37"/>
      <c r="H107" s="37"/>
      <c r="I107" s="182"/>
      <c r="J107" s="37"/>
      <c r="K107" s="37"/>
      <c r="L107" s="40"/>
      <c r="M107" s="183"/>
      <c r="N107" s="184"/>
      <c r="O107" s="66"/>
      <c r="P107" s="66"/>
      <c r="Q107" s="66"/>
      <c r="R107" s="66"/>
      <c r="S107" s="66"/>
      <c r="T107" s="67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153</v>
      </c>
      <c r="AU107" s="18" t="s">
        <v>80</v>
      </c>
    </row>
    <row r="108" spans="1:65" s="12" customFormat="1">
      <c r="B108" s="185"/>
      <c r="C108" s="186"/>
      <c r="D108" s="180" t="s">
        <v>116</v>
      </c>
      <c r="E108" s="187" t="s">
        <v>19</v>
      </c>
      <c r="F108" s="188" t="s">
        <v>172</v>
      </c>
      <c r="G108" s="186"/>
      <c r="H108" s="187" t="s">
        <v>19</v>
      </c>
      <c r="I108" s="189"/>
      <c r="J108" s="186"/>
      <c r="K108" s="186"/>
      <c r="L108" s="190"/>
      <c r="M108" s="191"/>
      <c r="N108" s="192"/>
      <c r="O108" s="192"/>
      <c r="P108" s="192"/>
      <c r="Q108" s="192"/>
      <c r="R108" s="192"/>
      <c r="S108" s="192"/>
      <c r="T108" s="193"/>
      <c r="AT108" s="194" t="s">
        <v>116</v>
      </c>
      <c r="AU108" s="194" t="s">
        <v>80</v>
      </c>
      <c r="AV108" s="12" t="s">
        <v>80</v>
      </c>
      <c r="AW108" s="12" t="s">
        <v>34</v>
      </c>
      <c r="AX108" s="12" t="s">
        <v>72</v>
      </c>
      <c r="AY108" s="194" t="s">
        <v>109</v>
      </c>
    </row>
    <row r="109" spans="1:65" s="13" customFormat="1">
      <c r="B109" s="195"/>
      <c r="C109" s="196"/>
      <c r="D109" s="180" t="s">
        <v>116</v>
      </c>
      <c r="E109" s="197" t="s">
        <v>19</v>
      </c>
      <c r="F109" s="198" t="s">
        <v>173</v>
      </c>
      <c r="G109" s="196"/>
      <c r="H109" s="199">
        <v>72.400000000000006</v>
      </c>
      <c r="I109" s="200"/>
      <c r="J109" s="196"/>
      <c r="K109" s="196"/>
      <c r="L109" s="201"/>
      <c r="M109" s="202"/>
      <c r="N109" s="203"/>
      <c r="O109" s="203"/>
      <c r="P109" s="203"/>
      <c r="Q109" s="203"/>
      <c r="R109" s="203"/>
      <c r="S109" s="203"/>
      <c r="T109" s="204"/>
      <c r="AT109" s="205" t="s">
        <v>116</v>
      </c>
      <c r="AU109" s="205" t="s">
        <v>80</v>
      </c>
      <c r="AV109" s="13" t="s">
        <v>82</v>
      </c>
      <c r="AW109" s="13" t="s">
        <v>34</v>
      </c>
      <c r="AX109" s="13" t="s">
        <v>72</v>
      </c>
      <c r="AY109" s="205" t="s">
        <v>109</v>
      </c>
    </row>
    <row r="110" spans="1:65" s="12" customFormat="1">
      <c r="B110" s="185"/>
      <c r="C110" s="186"/>
      <c r="D110" s="180" t="s">
        <v>116</v>
      </c>
      <c r="E110" s="187" t="s">
        <v>19</v>
      </c>
      <c r="F110" s="188" t="s">
        <v>174</v>
      </c>
      <c r="G110" s="186"/>
      <c r="H110" s="187" t="s">
        <v>19</v>
      </c>
      <c r="I110" s="189"/>
      <c r="J110" s="186"/>
      <c r="K110" s="186"/>
      <c r="L110" s="190"/>
      <c r="M110" s="191"/>
      <c r="N110" s="192"/>
      <c r="O110" s="192"/>
      <c r="P110" s="192"/>
      <c r="Q110" s="192"/>
      <c r="R110" s="192"/>
      <c r="S110" s="192"/>
      <c r="T110" s="193"/>
      <c r="AT110" s="194" t="s">
        <v>116</v>
      </c>
      <c r="AU110" s="194" t="s">
        <v>80</v>
      </c>
      <c r="AV110" s="12" t="s">
        <v>80</v>
      </c>
      <c r="AW110" s="12" t="s">
        <v>34</v>
      </c>
      <c r="AX110" s="12" t="s">
        <v>72</v>
      </c>
      <c r="AY110" s="194" t="s">
        <v>109</v>
      </c>
    </row>
    <row r="111" spans="1:65" s="13" customFormat="1">
      <c r="B111" s="195"/>
      <c r="C111" s="196"/>
      <c r="D111" s="180" t="s">
        <v>116</v>
      </c>
      <c r="E111" s="197" t="s">
        <v>19</v>
      </c>
      <c r="F111" s="198" t="s">
        <v>175</v>
      </c>
      <c r="G111" s="196"/>
      <c r="H111" s="199">
        <v>-21</v>
      </c>
      <c r="I111" s="200"/>
      <c r="J111" s="196"/>
      <c r="K111" s="196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116</v>
      </c>
      <c r="AU111" s="205" t="s">
        <v>80</v>
      </c>
      <c r="AV111" s="13" t="s">
        <v>82</v>
      </c>
      <c r="AW111" s="13" t="s">
        <v>34</v>
      </c>
      <c r="AX111" s="13" t="s">
        <v>72</v>
      </c>
      <c r="AY111" s="205" t="s">
        <v>109</v>
      </c>
    </row>
    <row r="112" spans="1:65" s="15" customFormat="1">
      <c r="B112" s="214"/>
      <c r="C112" s="215"/>
      <c r="D112" s="180" t="s">
        <v>116</v>
      </c>
      <c r="E112" s="216" t="s">
        <v>19</v>
      </c>
      <c r="F112" s="217" t="s">
        <v>176</v>
      </c>
      <c r="G112" s="215"/>
      <c r="H112" s="218">
        <v>51.4</v>
      </c>
      <c r="I112" s="219"/>
      <c r="J112" s="215"/>
      <c r="K112" s="215"/>
      <c r="L112" s="220"/>
      <c r="M112" s="221"/>
      <c r="N112" s="222"/>
      <c r="O112" s="222"/>
      <c r="P112" s="222"/>
      <c r="Q112" s="222"/>
      <c r="R112" s="222"/>
      <c r="S112" s="222"/>
      <c r="T112" s="223"/>
      <c r="AT112" s="224" t="s">
        <v>116</v>
      </c>
      <c r="AU112" s="224" t="s">
        <v>80</v>
      </c>
      <c r="AV112" s="15" t="s">
        <v>114</v>
      </c>
      <c r="AW112" s="15" t="s">
        <v>34</v>
      </c>
      <c r="AX112" s="15" t="s">
        <v>80</v>
      </c>
      <c r="AY112" s="224" t="s">
        <v>109</v>
      </c>
    </row>
    <row r="113" spans="1:65" s="2" customFormat="1" ht="16.5" customHeight="1">
      <c r="A113" s="35"/>
      <c r="B113" s="36"/>
      <c r="C113" s="167" t="s">
        <v>130</v>
      </c>
      <c r="D113" s="167" t="s">
        <v>110</v>
      </c>
      <c r="E113" s="168" t="s">
        <v>177</v>
      </c>
      <c r="F113" s="169" t="s">
        <v>178</v>
      </c>
      <c r="G113" s="170" t="s">
        <v>179</v>
      </c>
      <c r="H113" s="171">
        <v>12</v>
      </c>
      <c r="I113" s="172"/>
      <c r="J113" s="173">
        <f>ROUND(I113*H113,2)</f>
        <v>0</v>
      </c>
      <c r="K113" s="169" t="s">
        <v>151</v>
      </c>
      <c r="L113" s="40"/>
      <c r="M113" s="174" t="s">
        <v>19</v>
      </c>
      <c r="N113" s="175" t="s">
        <v>45</v>
      </c>
      <c r="O113" s="66"/>
      <c r="P113" s="176">
        <f>O113*H113</f>
        <v>0</v>
      </c>
      <c r="Q113" s="176">
        <v>2.6980000000000001E-2</v>
      </c>
      <c r="R113" s="176">
        <f>Q113*H113</f>
        <v>0.32375999999999999</v>
      </c>
      <c r="S113" s="176">
        <v>0</v>
      </c>
      <c r="T113" s="177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78" t="s">
        <v>114</v>
      </c>
      <c r="AT113" s="178" t="s">
        <v>110</v>
      </c>
      <c r="AU113" s="178" t="s">
        <v>80</v>
      </c>
      <c r="AY113" s="18" t="s">
        <v>109</v>
      </c>
      <c r="BE113" s="179">
        <f>IF(N113="základní",J113,0)</f>
        <v>0</v>
      </c>
      <c r="BF113" s="179">
        <f>IF(N113="snížená",J113,0)</f>
        <v>0</v>
      </c>
      <c r="BG113" s="179">
        <f>IF(N113="zákl. přenesená",J113,0)</f>
        <v>0</v>
      </c>
      <c r="BH113" s="179">
        <f>IF(N113="sníž. přenesená",J113,0)</f>
        <v>0</v>
      </c>
      <c r="BI113" s="179">
        <f>IF(N113="nulová",J113,0)</f>
        <v>0</v>
      </c>
      <c r="BJ113" s="18" t="s">
        <v>114</v>
      </c>
      <c r="BK113" s="179">
        <f>ROUND(I113*H113,2)</f>
        <v>0</v>
      </c>
      <c r="BL113" s="18" t="s">
        <v>114</v>
      </c>
      <c r="BM113" s="178" t="s">
        <v>134</v>
      </c>
    </row>
    <row r="114" spans="1:65" s="2" customFormat="1">
      <c r="A114" s="35"/>
      <c r="B114" s="36"/>
      <c r="C114" s="37"/>
      <c r="D114" s="180" t="s">
        <v>115</v>
      </c>
      <c r="E114" s="37"/>
      <c r="F114" s="181" t="s">
        <v>180</v>
      </c>
      <c r="G114" s="37"/>
      <c r="H114" s="37"/>
      <c r="I114" s="182"/>
      <c r="J114" s="37"/>
      <c r="K114" s="37"/>
      <c r="L114" s="40"/>
      <c r="M114" s="183"/>
      <c r="N114" s="184"/>
      <c r="O114" s="66"/>
      <c r="P114" s="66"/>
      <c r="Q114" s="66"/>
      <c r="R114" s="66"/>
      <c r="S114" s="66"/>
      <c r="T114" s="67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115</v>
      </c>
      <c r="AU114" s="18" t="s">
        <v>80</v>
      </c>
    </row>
    <row r="115" spans="1:65" s="2" customFormat="1">
      <c r="A115" s="35"/>
      <c r="B115" s="36"/>
      <c r="C115" s="37"/>
      <c r="D115" s="212" t="s">
        <v>153</v>
      </c>
      <c r="E115" s="37"/>
      <c r="F115" s="213" t="s">
        <v>181</v>
      </c>
      <c r="G115" s="37"/>
      <c r="H115" s="37"/>
      <c r="I115" s="182"/>
      <c r="J115" s="37"/>
      <c r="K115" s="37"/>
      <c r="L115" s="40"/>
      <c r="M115" s="183"/>
      <c r="N115" s="184"/>
      <c r="O115" s="66"/>
      <c r="P115" s="66"/>
      <c r="Q115" s="66"/>
      <c r="R115" s="66"/>
      <c r="S115" s="66"/>
      <c r="T115" s="67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153</v>
      </c>
      <c r="AU115" s="18" t="s">
        <v>80</v>
      </c>
    </row>
    <row r="116" spans="1:65" s="12" customFormat="1">
      <c r="B116" s="185"/>
      <c r="C116" s="186"/>
      <c r="D116" s="180" t="s">
        <v>116</v>
      </c>
      <c r="E116" s="187" t="s">
        <v>19</v>
      </c>
      <c r="F116" s="188" t="s">
        <v>182</v>
      </c>
      <c r="G116" s="186"/>
      <c r="H116" s="187" t="s">
        <v>19</v>
      </c>
      <c r="I116" s="189"/>
      <c r="J116" s="186"/>
      <c r="K116" s="186"/>
      <c r="L116" s="190"/>
      <c r="M116" s="191"/>
      <c r="N116" s="192"/>
      <c r="O116" s="192"/>
      <c r="P116" s="192"/>
      <c r="Q116" s="192"/>
      <c r="R116" s="192"/>
      <c r="S116" s="192"/>
      <c r="T116" s="193"/>
      <c r="AT116" s="194" t="s">
        <v>116</v>
      </c>
      <c r="AU116" s="194" t="s">
        <v>80</v>
      </c>
      <c r="AV116" s="12" t="s">
        <v>80</v>
      </c>
      <c r="AW116" s="12" t="s">
        <v>34</v>
      </c>
      <c r="AX116" s="12" t="s">
        <v>72</v>
      </c>
      <c r="AY116" s="194" t="s">
        <v>109</v>
      </c>
    </row>
    <row r="117" spans="1:65" s="13" customFormat="1">
      <c r="B117" s="195"/>
      <c r="C117" s="196"/>
      <c r="D117" s="180" t="s">
        <v>116</v>
      </c>
      <c r="E117" s="197" t="s">
        <v>19</v>
      </c>
      <c r="F117" s="198" t="s">
        <v>183</v>
      </c>
      <c r="G117" s="196"/>
      <c r="H117" s="199">
        <v>12</v>
      </c>
      <c r="I117" s="200"/>
      <c r="J117" s="196"/>
      <c r="K117" s="196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116</v>
      </c>
      <c r="AU117" s="205" t="s">
        <v>80</v>
      </c>
      <c r="AV117" s="13" t="s">
        <v>82</v>
      </c>
      <c r="AW117" s="13" t="s">
        <v>34</v>
      </c>
      <c r="AX117" s="13" t="s">
        <v>80</v>
      </c>
      <c r="AY117" s="205" t="s">
        <v>109</v>
      </c>
    </row>
    <row r="118" spans="1:65" s="2" customFormat="1" ht="16.5" customHeight="1">
      <c r="A118" s="35"/>
      <c r="B118" s="36"/>
      <c r="C118" s="167" t="s">
        <v>124</v>
      </c>
      <c r="D118" s="167" t="s">
        <v>110</v>
      </c>
      <c r="E118" s="168" t="s">
        <v>184</v>
      </c>
      <c r="F118" s="169" t="s">
        <v>185</v>
      </c>
      <c r="G118" s="170" t="s">
        <v>186</v>
      </c>
      <c r="H118" s="171">
        <v>60</v>
      </c>
      <c r="I118" s="172"/>
      <c r="J118" s="173">
        <f>ROUND(I118*H118,2)</f>
        <v>0</v>
      </c>
      <c r="K118" s="169" t="s">
        <v>151</v>
      </c>
      <c r="L118" s="40"/>
      <c r="M118" s="174" t="s">
        <v>19</v>
      </c>
      <c r="N118" s="175" t="s">
        <v>45</v>
      </c>
      <c r="O118" s="66"/>
      <c r="P118" s="176">
        <f>O118*H118</f>
        <v>0</v>
      </c>
      <c r="Q118" s="176">
        <v>3.0000000000000001E-5</v>
      </c>
      <c r="R118" s="176">
        <f>Q118*H118</f>
        <v>1.8E-3</v>
      </c>
      <c r="S118" s="176">
        <v>0</v>
      </c>
      <c r="T118" s="177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78" t="s">
        <v>114</v>
      </c>
      <c r="AT118" s="178" t="s">
        <v>110</v>
      </c>
      <c r="AU118" s="178" t="s">
        <v>80</v>
      </c>
      <c r="AY118" s="18" t="s">
        <v>109</v>
      </c>
      <c r="BE118" s="179">
        <f>IF(N118="základní",J118,0)</f>
        <v>0</v>
      </c>
      <c r="BF118" s="179">
        <f>IF(N118="snížená",J118,0)</f>
        <v>0</v>
      </c>
      <c r="BG118" s="179">
        <f>IF(N118="zákl. přenesená",J118,0)</f>
        <v>0</v>
      </c>
      <c r="BH118" s="179">
        <f>IF(N118="sníž. přenesená",J118,0)</f>
        <v>0</v>
      </c>
      <c r="BI118" s="179">
        <f>IF(N118="nulová",J118,0)</f>
        <v>0</v>
      </c>
      <c r="BJ118" s="18" t="s">
        <v>114</v>
      </c>
      <c r="BK118" s="179">
        <f>ROUND(I118*H118,2)</f>
        <v>0</v>
      </c>
      <c r="BL118" s="18" t="s">
        <v>114</v>
      </c>
      <c r="BM118" s="178" t="s">
        <v>187</v>
      </c>
    </row>
    <row r="119" spans="1:65" s="2" customFormat="1">
      <c r="A119" s="35"/>
      <c r="B119" s="36"/>
      <c r="C119" s="37"/>
      <c r="D119" s="180" t="s">
        <v>115</v>
      </c>
      <c r="E119" s="37"/>
      <c r="F119" s="181" t="s">
        <v>188</v>
      </c>
      <c r="G119" s="37"/>
      <c r="H119" s="37"/>
      <c r="I119" s="182"/>
      <c r="J119" s="37"/>
      <c r="K119" s="37"/>
      <c r="L119" s="40"/>
      <c r="M119" s="183"/>
      <c r="N119" s="184"/>
      <c r="O119" s="66"/>
      <c r="P119" s="66"/>
      <c r="Q119" s="66"/>
      <c r="R119" s="66"/>
      <c r="S119" s="66"/>
      <c r="T119" s="67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115</v>
      </c>
      <c r="AU119" s="18" t="s">
        <v>80</v>
      </c>
    </row>
    <row r="120" spans="1:65" s="2" customFormat="1">
      <c r="A120" s="35"/>
      <c r="B120" s="36"/>
      <c r="C120" s="37"/>
      <c r="D120" s="212" t="s">
        <v>153</v>
      </c>
      <c r="E120" s="37"/>
      <c r="F120" s="213" t="s">
        <v>189</v>
      </c>
      <c r="G120" s="37"/>
      <c r="H120" s="37"/>
      <c r="I120" s="182"/>
      <c r="J120" s="37"/>
      <c r="K120" s="37"/>
      <c r="L120" s="40"/>
      <c r="M120" s="183"/>
      <c r="N120" s="184"/>
      <c r="O120" s="66"/>
      <c r="P120" s="66"/>
      <c r="Q120" s="66"/>
      <c r="R120" s="66"/>
      <c r="S120" s="66"/>
      <c r="T120" s="67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153</v>
      </c>
      <c r="AU120" s="18" t="s">
        <v>80</v>
      </c>
    </row>
    <row r="121" spans="1:65" s="13" customFormat="1">
      <c r="B121" s="195"/>
      <c r="C121" s="196"/>
      <c r="D121" s="180" t="s">
        <v>116</v>
      </c>
      <c r="E121" s="197" t="s">
        <v>19</v>
      </c>
      <c r="F121" s="198" t="s">
        <v>190</v>
      </c>
      <c r="G121" s="196"/>
      <c r="H121" s="199">
        <v>60</v>
      </c>
      <c r="I121" s="200"/>
      <c r="J121" s="196"/>
      <c r="K121" s="196"/>
      <c r="L121" s="201"/>
      <c r="M121" s="202"/>
      <c r="N121" s="203"/>
      <c r="O121" s="203"/>
      <c r="P121" s="203"/>
      <c r="Q121" s="203"/>
      <c r="R121" s="203"/>
      <c r="S121" s="203"/>
      <c r="T121" s="204"/>
      <c r="AT121" s="205" t="s">
        <v>116</v>
      </c>
      <c r="AU121" s="205" t="s">
        <v>80</v>
      </c>
      <c r="AV121" s="13" t="s">
        <v>82</v>
      </c>
      <c r="AW121" s="13" t="s">
        <v>34</v>
      </c>
      <c r="AX121" s="13" t="s">
        <v>80</v>
      </c>
      <c r="AY121" s="205" t="s">
        <v>109</v>
      </c>
    </row>
    <row r="122" spans="1:65" s="2" customFormat="1" ht="16.5" customHeight="1">
      <c r="A122" s="35"/>
      <c r="B122" s="36"/>
      <c r="C122" s="167" t="s">
        <v>191</v>
      </c>
      <c r="D122" s="167" t="s">
        <v>110</v>
      </c>
      <c r="E122" s="168" t="s">
        <v>192</v>
      </c>
      <c r="F122" s="169" t="s">
        <v>193</v>
      </c>
      <c r="G122" s="170" t="s">
        <v>163</v>
      </c>
      <c r="H122" s="171">
        <v>20</v>
      </c>
      <c r="I122" s="172"/>
      <c r="J122" s="173">
        <f>ROUND(I122*H122,2)</f>
        <v>0</v>
      </c>
      <c r="K122" s="169" t="s">
        <v>151</v>
      </c>
      <c r="L122" s="40"/>
      <c r="M122" s="174" t="s">
        <v>19</v>
      </c>
      <c r="N122" s="175" t="s">
        <v>45</v>
      </c>
      <c r="O122" s="66"/>
      <c r="P122" s="176">
        <f>O122*H122</f>
        <v>0</v>
      </c>
      <c r="Q122" s="176">
        <v>0</v>
      </c>
      <c r="R122" s="176">
        <f>Q122*H122</f>
        <v>0</v>
      </c>
      <c r="S122" s="176">
        <v>0</v>
      </c>
      <c r="T122" s="17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78" t="s">
        <v>114</v>
      </c>
      <c r="AT122" s="178" t="s">
        <v>110</v>
      </c>
      <c r="AU122" s="178" t="s">
        <v>80</v>
      </c>
      <c r="AY122" s="18" t="s">
        <v>109</v>
      </c>
      <c r="BE122" s="179">
        <f>IF(N122="základní",J122,0)</f>
        <v>0</v>
      </c>
      <c r="BF122" s="179">
        <f>IF(N122="snížená",J122,0)</f>
        <v>0</v>
      </c>
      <c r="BG122" s="179">
        <f>IF(N122="zákl. přenesená",J122,0)</f>
        <v>0</v>
      </c>
      <c r="BH122" s="179">
        <f>IF(N122="sníž. přenesená",J122,0)</f>
        <v>0</v>
      </c>
      <c r="BI122" s="179">
        <f>IF(N122="nulová",J122,0)</f>
        <v>0</v>
      </c>
      <c r="BJ122" s="18" t="s">
        <v>114</v>
      </c>
      <c r="BK122" s="179">
        <f>ROUND(I122*H122,2)</f>
        <v>0</v>
      </c>
      <c r="BL122" s="18" t="s">
        <v>114</v>
      </c>
      <c r="BM122" s="178" t="s">
        <v>194</v>
      </c>
    </row>
    <row r="123" spans="1:65" s="2" customFormat="1">
      <c r="A123" s="35"/>
      <c r="B123" s="36"/>
      <c r="C123" s="37"/>
      <c r="D123" s="180" t="s">
        <v>115</v>
      </c>
      <c r="E123" s="37"/>
      <c r="F123" s="181" t="s">
        <v>195</v>
      </c>
      <c r="G123" s="37"/>
      <c r="H123" s="37"/>
      <c r="I123" s="182"/>
      <c r="J123" s="37"/>
      <c r="K123" s="37"/>
      <c r="L123" s="40"/>
      <c r="M123" s="183"/>
      <c r="N123" s="184"/>
      <c r="O123" s="66"/>
      <c r="P123" s="66"/>
      <c r="Q123" s="66"/>
      <c r="R123" s="66"/>
      <c r="S123" s="66"/>
      <c r="T123" s="67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115</v>
      </c>
      <c r="AU123" s="18" t="s">
        <v>80</v>
      </c>
    </row>
    <row r="124" spans="1:65" s="2" customFormat="1">
      <c r="A124" s="35"/>
      <c r="B124" s="36"/>
      <c r="C124" s="37"/>
      <c r="D124" s="212" t="s">
        <v>153</v>
      </c>
      <c r="E124" s="37"/>
      <c r="F124" s="213" t="s">
        <v>196</v>
      </c>
      <c r="G124" s="37"/>
      <c r="H124" s="37"/>
      <c r="I124" s="182"/>
      <c r="J124" s="37"/>
      <c r="K124" s="37"/>
      <c r="L124" s="40"/>
      <c r="M124" s="183"/>
      <c r="N124" s="184"/>
      <c r="O124" s="66"/>
      <c r="P124" s="66"/>
      <c r="Q124" s="66"/>
      <c r="R124" s="66"/>
      <c r="S124" s="66"/>
      <c r="T124" s="6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153</v>
      </c>
      <c r="AU124" s="18" t="s">
        <v>80</v>
      </c>
    </row>
    <row r="125" spans="1:65" s="12" customFormat="1">
      <c r="B125" s="185"/>
      <c r="C125" s="186"/>
      <c r="D125" s="180" t="s">
        <v>116</v>
      </c>
      <c r="E125" s="187" t="s">
        <v>19</v>
      </c>
      <c r="F125" s="188" t="s">
        <v>197</v>
      </c>
      <c r="G125" s="186"/>
      <c r="H125" s="187" t="s">
        <v>19</v>
      </c>
      <c r="I125" s="189"/>
      <c r="J125" s="186"/>
      <c r="K125" s="186"/>
      <c r="L125" s="190"/>
      <c r="M125" s="191"/>
      <c r="N125" s="192"/>
      <c r="O125" s="192"/>
      <c r="P125" s="192"/>
      <c r="Q125" s="192"/>
      <c r="R125" s="192"/>
      <c r="S125" s="192"/>
      <c r="T125" s="193"/>
      <c r="AT125" s="194" t="s">
        <v>116</v>
      </c>
      <c r="AU125" s="194" t="s">
        <v>80</v>
      </c>
      <c r="AV125" s="12" t="s">
        <v>80</v>
      </c>
      <c r="AW125" s="12" t="s">
        <v>34</v>
      </c>
      <c r="AX125" s="12" t="s">
        <v>72</v>
      </c>
      <c r="AY125" s="194" t="s">
        <v>109</v>
      </c>
    </row>
    <row r="126" spans="1:65" s="12" customFormat="1">
      <c r="B126" s="185"/>
      <c r="C126" s="186"/>
      <c r="D126" s="180" t="s">
        <v>116</v>
      </c>
      <c r="E126" s="187" t="s">
        <v>19</v>
      </c>
      <c r="F126" s="188" t="s">
        <v>198</v>
      </c>
      <c r="G126" s="186"/>
      <c r="H126" s="187" t="s">
        <v>19</v>
      </c>
      <c r="I126" s="189"/>
      <c r="J126" s="186"/>
      <c r="K126" s="186"/>
      <c r="L126" s="190"/>
      <c r="M126" s="191"/>
      <c r="N126" s="192"/>
      <c r="O126" s="192"/>
      <c r="P126" s="192"/>
      <c r="Q126" s="192"/>
      <c r="R126" s="192"/>
      <c r="S126" s="192"/>
      <c r="T126" s="193"/>
      <c r="AT126" s="194" t="s">
        <v>116</v>
      </c>
      <c r="AU126" s="194" t="s">
        <v>80</v>
      </c>
      <c r="AV126" s="12" t="s">
        <v>80</v>
      </c>
      <c r="AW126" s="12" t="s">
        <v>34</v>
      </c>
      <c r="AX126" s="12" t="s">
        <v>72</v>
      </c>
      <c r="AY126" s="194" t="s">
        <v>109</v>
      </c>
    </row>
    <row r="127" spans="1:65" s="13" customFormat="1">
      <c r="B127" s="195"/>
      <c r="C127" s="196"/>
      <c r="D127" s="180" t="s">
        <v>116</v>
      </c>
      <c r="E127" s="197" t="s">
        <v>19</v>
      </c>
      <c r="F127" s="198" t="s">
        <v>199</v>
      </c>
      <c r="G127" s="196"/>
      <c r="H127" s="199">
        <v>20</v>
      </c>
      <c r="I127" s="200"/>
      <c r="J127" s="196"/>
      <c r="K127" s="196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116</v>
      </c>
      <c r="AU127" s="205" t="s">
        <v>80</v>
      </c>
      <c r="AV127" s="13" t="s">
        <v>82</v>
      </c>
      <c r="AW127" s="13" t="s">
        <v>34</v>
      </c>
      <c r="AX127" s="13" t="s">
        <v>80</v>
      </c>
      <c r="AY127" s="205" t="s">
        <v>109</v>
      </c>
    </row>
    <row r="128" spans="1:65" s="2" customFormat="1" ht="16.5" customHeight="1">
      <c r="A128" s="35"/>
      <c r="B128" s="36"/>
      <c r="C128" s="167" t="s">
        <v>129</v>
      </c>
      <c r="D128" s="167" t="s">
        <v>110</v>
      </c>
      <c r="E128" s="168" t="s">
        <v>200</v>
      </c>
      <c r="F128" s="169" t="s">
        <v>201</v>
      </c>
      <c r="G128" s="170" t="s">
        <v>202</v>
      </c>
      <c r="H128" s="171">
        <v>159.6</v>
      </c>
      <c r="I128" s="172"/>
      <c r="J128" s="173">
        <f>ROUND(I128*H128,2)</f>
        <v>0</v>
      </c>
      <c r="K128" s="169" t="s">
        <v>151</v>
      </c>
      <c r="L128" s="40"/>
      <c r="M128" s="174" t="s">
        <v>19</v>
      </c>
      <c r="N128" s="175" t="s">
        <v>45</v>
      </c>
      <c r="O128" s="66"/>
      <c r="P128" s="176">
        <f>O128*H128</f>
        <v>0</v>
      </c>
      <c r="Q128" s="176">
        <v>0</v>
      </c>
      <c r="R128" s="176">
        <f>Q128*H128</f>
        <v>0</v>
      </c>
      <c r="S128" s="176">
        <v>0</v>
      </c>
      <c r="T128" s="17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8" t="s">
        <v>114</v>
      </c>
      <c r="AT128" s="178" t="s">
        <v>110</v>
      </c>
      <c r="AU128" s="178" t="s">
        <v>80</v>
      </c>
      <c r="AY128" s="18" t="s">
        <v>109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8" t="s">
        <v>114</v>
      </c>
      <c r="BK128" s="179">
        <f>ROUND(I128*H128,2)</f>
        <v>0</v>
      </c>
      <c r="BL128" s="18" t="s">
        <v>114</v>
      </c>
      <c r="BM128" s="178" t="s">
        <v>203</v>
      </c>
    </row>
    <row r="129" spans="1:65" s="2" customFormat="1" ht="19.5">
      <c r="A129" s="35"/>
      <c r="B129" s="36"/>
      <c r="C129" s="37"/>
      <c r="D129" s="180" t="s">
        <v>115</v>
      </c>
      <c r="E129" s="37"/>
      <c r="F129" s="181" t="s">
        <v>204</v>
      </c>
      <c r="G129" s="37"/>
      <c r="H129" s="37"/>
      <c r="I129" s="182"/>
      <c r="J129" s="37"/>
      <c r="K129" s="37"/>
      <c r="L129" s="40"/>
      <c r="M129" s="183"/>
      <c r="N129" s="184"/>
      <c r="O129" s="66"/>
      <c r="P129" s="66"/>
      <c r="Q129" s="66"/>
      <c r="R129" s="66"/>
      <c r="S129" s="66"/>
      <c r="T129" s="67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115</v>
      </c>
      <c r="AU129" s="18" t="s">
        <v>80</v>
      </c>
    </row>
    <row r="130" spans="1:65" s="2" customFormat="1">
      <c r="A130" s="35"/>
      <c r="B130" s="36"/>
      <c r="C130" s="37"/>
      <c r="D130" s="212" t="s">
        <v>153</v>
      </c>
      <c r="E130" s="37"/>
      <c r="F130" s="213" t="s">
        <v>205</v>
      </c>
      <c r="G130" s="37"/>
      <c r="H130" s="37"/>
      <c r="I130" s="182"/>
      <c r="J130" s="37"/>
      <c r="K130" s="37"/>
      <c r="L130" s="40"/>
      <c r="M130" s="183"/>
      <c r="N130" s="184"/>
      <c r="O130" s="66"/>
      <c r="P130" s="66"/>
      <c r="Q130" s="66"/>
      <c r="R130" s="66"/>
      <c r="S130" s="66"/>
      <c r="T130" s="67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153</v>
      </c>
      <c r="AU130" s="18" t="s">
        <v>80</v>
      </c>
    </row>
    <row r="131" spans="1:65" s="12" customFormat="1">
      <c r="B131" s="185"/>
      <c r="C131" s="186"/>
      <c r="D131" s="180" t="s">
        <v>116</v>
      </c>
      <c r="E131" s="187" t="s">
        <v>19</v>
      </c>
      <c r="F131" s="188" t="s">
        <v>206</v>
      </c>
      <c r="G131" s="186"/>
      <c r="H131" s="187" t="s">
        <v>19</v>
      </c>
      <c r="I131" s="189"/>
      <c r="J131" s="186"/>
      <c r="K131" s="186"/>
      <c r="L131" s="190"/>
      <c r="M131" s="191"/>
      <c r="N131" s="192"/>
      <c r="O131" s="192"/>
      <c r="P131" s="192"/>
      <c r="Q131" s="192"/>
      <c r="R131" s="192"/>
      <c r="S131" s="192"/>
      <c r="T131" s="193"/>
      <c r="AT131" s="194" t="s">
        <v>116</v>
      </c>
      <c r="AU131" s="194" t="s">
        <v>80</v>
      </c>
      <c r="AV131" s="12" t="s">
        <v>80</v>
      </c>
      <c r="AW131" s="12" t="s">
        <v>34</v>
      </c>
      <c r="AX131" s="12" t="s">
        <v>72</v>
      </c>
      <c r="AY131" s="194" t="s">
        <v>109</v>
      </c>
    </row>
    <row r="132" spans="1:65" s="13" customFormat="1">
      <c r="B132" s="195"/>
      <c r="C132" s="196"/>
      <c r="D132" s="180" t="s">
        <v>116</v>
      </c>
      <c r="E132" s="197" t="s">
        <v>19</v>
      </c>
      <c r="F132" s="198" t="s">
        <v>207</v>
      </c>
      <c r="G132" s="196"/>
      <c r="H132" s="199">
        <v>159.6</v>
      </c>
      <c r="I132" s="200"/>
      <c r="J132" s="196"/>
      <c r="K132" s="196"/>
      <c r="L132" s="201"/>
      <c r="M132" s="202"/>
      <c r="N132" s="203"/>
      <c r="O132" s="203"/>
      <c r="P132" s="203"/>
      <c r="Q132" s="203"/>
      <c r="R132" s="203"/>
      <c r="S132" s="203"/>
      <c r="T132" s="204"/>
      <c r="AT132" s="205" t="s">
        <v>116</v>
      </c>
      <c r="AU132" s="205" t="s">
        <v>80</v>
      </c>
      <c r="AV132" s="13" t="s">
        <v>82</v>
      </c>
      <c r="AW132" s="13" t="s">
        <v>34</v>
      </c>
      <c r="AX132" s="13" t="s">
        <v>80</v>
      </c>
      <c r="AY132" s="205" t="s">
        <v>109</v>
      </c>
    </row>
    <row r="133" spans="1:65" s="2" customFormat="1" ht="16.5" customHeight="1">
      <c r="A133" s="35"/>
      <c r="B133" s="36"/>
      <c r="C133" s="167" t="s">
        <v>208</v>
      </c>
      <c r="D133" s="167" t="s">
        <v>110</v>
      </c>
      <c r="E133" s="168" t="s">
        <v>209</v>
      </c>
      <c r="F133" s="169" t="s">
        <v>210</v>
      </c>
      <c r="G133" s="170" t="s">
        <v>202</v>
      </c>
      <c r="H133" s="171">
        <v>79.8</v>
      </c>
      <c r="I133" s="172"/>
      <c r="J133" s="173">
        <f>ROUND(I133*H133,2)</f>
        <v>0</v>
      </c>
      <c r="K133" s="169" t="s">
        <v>151</v>
      </c>
      <c r="L133" s="40"/>
      <c r="M133" s="174" t="s">
        <v>19</v>
      </c>
      <c r="N133" s="175" t="s">
        <v>45</v>
      </c>
      <c r="O133" s="66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78" t="s">
        <v>114</v>
      </c>
      <c r="AT133" s="178" t="s">
        <v>110</v>
      </c>
      <c r="AU133" s="178" t="s">
        <v>80</v>
      </c>
      <c r="AY133" s="18" t="s">
        <v>109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8" t="s">
        <v>114</v>
      </c>
      <c r="BK133" s="179">
        <f>ROUND(I133*H133,2)</f>
        <v>0</v>
      </c>
      <c r="BL133" s="18" t="s">
        <v>114</v>
      </c>
      <c r="BM133" s="178" t="s">
        <v>211</v>
      </c>
    </row>
    <row r="134" spans="1:65" s="2" customFormat="1" ht="29.25">
      <c r="A134" s="35"/>
      <c r="B134" s="36"/>
      <c r="C134" s="37"/>
      <c r="D134" s="180" t="s">
        <v>115</v>
      </c>
      <c r="E134" s="37"/>
      <c r="F134" s="181" t="s">
        <v>212</v>
      </c>
      <c r="G134" s="37"/>
      <c r="H134" s="37"/>
      <c r="I134" s="182"/>
      <c r="J134" s="37"/>
      <c r="K134" s="37"/>
      <c r="L134" s="40"/>
      <c r="M134" s="183"/>
      <c r="N134" s="184"/>
      <c r="O134" s="66"/>
      <c r="P134" s="66"/>
      <c r="Q134" s="66"/>
      <c r="R134" s="66"/>
      <c r="S134" s="66"/>
      <c r="T134" s="67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115</v>
      </c>
      <c r="AU134" s="18" t="s">
        <v>80</v>
      </c>
    </row>
    <row r="135" spans="1:65" s="2" customFormat="1">
      <c r="A135" s="35"/>
      <c r="B135" s="36"/>
      <c r="C135" s="37"/>
      <c r="D135" s="212" t="s">
        <v>153</v>
      </c>
      <c r="E135" s="37"/>
      <c r="F135" s="213" t="s">
        <v>213</v>
      </c>
      <c r="G135" s="37"/>
      <c r="H135" s="37"/>
      <c r="I135" s="182"/>
      <c r="J135" s="37"/>
      <c r="K135" s="37"/>
      <c r="L135" s="40"/>
      <c r="M135" s="183"/>
      <c r="N135" s="184"/>
      <c r="O135" s="66"/>
      <c r="P135" s="66"/>
      <c r="Q135" s="66"/>
      <c r="R135" s="66"/>
      <c r="S135" s="66"/>
      <c r="T135" s="67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153</v>
      </c>
      <c r="AU135" s="18" t="s">
        <v>80</v>
      </c>
    </row>
    <row r="136" spans="1:65" s="12" customFormat="1">
      <c r="B136" s="185"/>
      <c r="C136" s="186"/>
      <c r="D136" s="180" t="s">
        <v>116</v>
      </c>
      <c r="E136" s="187" t="s">
        <v>19</v>
      </c>
      <c r="F136" s="188" t="s">
        <v>214</v>
      </c>
      <c r="G136" s="186"/>
      <c r="H136" s="187" t="s">
        <v>19</v>
      </c>
      <c r="I136" s="189"/>
      <c r="J136" s="186"/>
      <c r="K136" s="186"/>
      <c r="L136" s="190"/>
      <c r="M136" s="191"/>
      <c r="N136" s="192"/>
      <c r="O136" s="192"/>
      <c r="P136" s="192"/>
      <c r="Q136" s="192"/>
      <c r="R136" s="192"/>
      <c r="S136" s="192"/>
      <c r="T136" s="193"/>
      <c r="AT136" s="194" t="s">
        <v>116</v>
      </c>
      <c r="AU136" s="194" t="s">
        <v>80</v>
      </c>
      <c r="AV136" s="12" t="s">
        <v>80</v>
      </c>
      <c r="AW136" s="12" t="s">
        <v>34</v>
      </c>
      <c r="AX136" s="12" t="s">
        <v>72</v>
      </c>
      <c r="AY136" s="194" t="s">
        <v>109</v>
      </c>
    </row>
    <row r="137" spans="1:65" s="13" customFormat="1">
      <c r="B137" s="195"/>
      <c r="C137" s="196"/>
      <c r="D137" s="180" t="s">
        <v>116</v>
      </c>
      <c r="E137" s="197" t="s">
        <v>19</v>
      </c>
      <c r="F137" s="198" t="s">
        <v>215</v>
      </c>
      <c r="G137" s="196"/>
      <c r="H137" s="199">
        <v>79.8</v>
      </c>
      <c r="I137" s="200"/>
      <c r="J137" s="196"/>
      <c r="K137" s="196"/>
      <c r="L137" s="201"/>
      <c r="M137" s="202"/>
      <c r="N137" s="203"/>
      <c r="O137" s="203"/>
      <c r="P137" s="203"/>
      <c r="Q137" s="203"/>
      <c r="R137" s="203"/>
      <c r="S137" s="203"/>
      <c r="T137" s="204"/>
      <c r="AT137" s="205" t="s">
        <v>116</v>
      </c>
      <c r="AU137" s="205" t="s">
        <v>80</v>
      </c>
      <c r="AV137" s="13" t="s">
        <v>82</v>
      </c>
      <c r="AW137" s="13" t="s">
        <v>34</v>
      </c>
      <c r="AX137" s="13" t="s">
        <v>80</v>
      </c>
      <c r="AY137" s="205" t="s">
        <v>109</v>
      </c>
    </row>
    <row r="138" spans="1:65" s="2" customFormat="1" ht="16.5" customHeight="1">
      <c r="A138" s="35"/>
      <c r="B138" s="36"/>
      <c r="C138" s="167" t="s">
        <v>133</v>
      </c>
      <c r="D138" s="167" t="s">
        <v>110</v>
      </c>
      <c r="E138" s="168" t="s">
        <v>216</v>
      </c>
      <c r="F138" s="169" t="s">
        <v>217</v>
      </c>
      <c r="G138" s="170" t="s">
        <v>163</v>
      </c>
      <c r="H138" s="171">
        <v>56</v>
      </c>
      <c r="I138" s="172"/>
      <c r="J138" s="173">
        <f>ROUND(I138*H138,2)</f>
        <v>0</v>
      </c>
      <c r="K138" s="169" t="s">
        <v>151</v>
      </c>
      <c r="L138" s="40"/>
      <c r="M138" s="174" t="s">
        <v>19</v>
      </c>
      <c r="N138" s="175" t="s">
        <v>45</v>
      </c>
      <c r="O138" s="66"/>
      <c r="P138" s="176">
        <f>O138*H138</f>
        <v>0</v>
      </c>
      <c r="Q138" s="176">
        <v>6.9999999999999999E-4</v>
      </c>
      <c r="R138" s="176">
        <f>Q138*H138</f>
        <v>3.9199999999999999E-2</v>
      </c>
      <c r="S138" s="176">
        <v>0</v>
      </c>
      <c r="T138" s="17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8" t="s">
        <v>114</v>
      </c>
      <c r="AT138" s="178" t="s">
        <v>110</v>
      </c>
      <c r="AU138" s="178" t="s">
        <v>80</v>
      </c>
      <c r="AY138" s="18" t="s">
        <v>109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114</v>
      </c>
      <c r="BK138" s="179">
        <f>ROUND(I138*H138,2)</f>
        <v>0</v>
      </c>
      <c r="BL138" s="18" t="s">
        <v>114</v>
      </c>
      <c r="BM138" s="178" t="s">
        <v>218</v>
      </c>
    </row>
    <row r="139" spans="1:65" s="2" customFormat="1">
      <c r="A139" s="35"/>
      <c r="B139" s="36"/>
      <c r="C139" s="37"/>
      <c r="D139" s="180" t="s">
        <v>115</v>
      </c>
      <c r="E139" s="37"/>
      <c r="F139" s="181" t="s">
        <v>219</v>
      </c>
      <c r="G139" s="37"/>
      <c r="H139" s="37"/>
      <c r="I139" s="182"/>
      <c r="J139" s="37"/>
      <c r="K139" s="37"/>
      <c r="L139" s="40"/>
      <c r="M139" s="183"/>
      <c r="N139" s="184"/>
      <c r="O139" s="66"/>
      <c r="P139" s="66"/>
      <c r="Q139" s="66"/>
      <c r="R139" s="66"/>
      <c r="S139" s="66"/>
      <c r="T139" s="67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115</v>
      </c>
      <c r="AU139" s="18" t="s">
        <v>80</v>
      </c>
    </row>
    <row r="140" spans="1:65" s="2" customFormat="1">
      <c r="A140" s="35"/>
      <c r="B140" s="36"/>
      <c r="C140" s="37"/>
      <c r="D140" s="212" t="s">
        <v>153</v>
      </c>
      <c r="E140" s="37"/>
      <c r="F140" s="213" t="s">
        <v>220</v>
      </c>
      <c r="G140" s="37"/>
      <c r="H140" s="37"/>
      <c r="I140" s="182"/>
      <c r="J140" s="37"/>
      <c r="K140" s="37"/>
      <c r="L140" s="40"/>
      <c r="M140" s="183"/>
      <c r="N140" s="184"/>
      <c r="O140" s="66"/>
      <c r="P140" s="66"/>
      <c r="Q140" s="66"/>
      <c r="R140" s="66"/>
      <c r="S140" s="66"/>
      <c r="T140" s="67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153</v>
      </c>
      <c r="AU140" s="18" t="s">
        <v>80</v>
      </c>
    </row>
    <row r="141" spans="1:65" s="13" customFormat="1">
      <c r="B141" s="195"/>
      <c r="C141" s="196"/>
      <c r="D141" s="180" t="s">
        <v>116</v>
      </c>
      <c r="E141" s="197" t="s">
        <v>19</v>
      </c>
      <c r="F141" s="198" t="s">
        <v>221</v>
      </c>
      <c r="G141" s="196"/>
      <c r="H141" s="199">
        <v>56</v>
      </c>
      <c r="I141" s="200"/>
      <c r="J141" s="196"/>
      <c r="K141" s="196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116</v>
      </c>
      <c r="AU141" s="205" t="s">
        <v>80</v>
      </c>
      <c r="AV141" s="13" t="s">
        <v>82</v>
      </c>
      <c r="AW141" s="13" t="s">
        <v>34</v>
      </c>
      <c r="AX141" s="13" t="s">
        <v>80</v>
      </c>
      <c r="AY141" s="205" t="s">
        <v>109</v>
      </c>
    </row>
    <row r="142" spans="1:65" s="2" customFormat="1" ht="16.5" customHeight="1">
      <c r="A142" s="35"/>
      <c r="B142" s="36"/>
      <c r="C142" s="167" t="s">
        <v>222</v>
      </c>
      <c r="D142" s="167" t="s">
        <v>110</v>
      </c>
      <c r="E142" s="168" t="s">
        <v>223</v>
      </c>
      <c r="F142" s="169" t="s">
        <v>224</v>
      </c>
      <c r="G142" s="170" t="s">
        <v>163</v>
      </c>
      <c r="H142" s="171">
        <v>56</v>
      </c>
      <c r="I142" s="172"/>
      <c r="J142" s="173">
        <f>ROUND(I142*H142,2)</f>
        <v>0</v>
      </c>
      <c r="K142" s="169" t="s">
        <v>151</v>
      </c>
      <c r="L142" s="40"/>
      <c r="M142" s="174" t="s">
        <v>19</v>
      </c>
      <c r="N142" s="175" t="s">
        <v>45</v>
      </c>
      <c r="O142" s="66"/>
      <c r="P142" s="176">
        <f>O142*H142</f>
        <v>0</v>
      </c>
      <c r="Q142" s="176">
        <v>0</v>
      </c>
      <c r="R142" s="176">
        <f>Q142*H142</f>
        <v>0</v>
      </c>
      <c r="S142" s="176">
        <v>0</v>
      </c>
      <c r="T142" s="17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8" t="s">
        <v>114</v>
      </c>
      <c r="AT142" s="178" t="s">
        <v>110</v>
      </c>
      <c r="AU142" s="178" t="s">
        <v>80</v>
      </c>
      <c r="AY142" s="18" t="s">
        <v>109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8" t="s">
        <v>114</v>
      </c>
      <c r="BK142" s="179">
        <f>ROUND(I142*H142,2)</f>
        <v>0</v>
      </c>
      <c r="BL142" s="18" t="s">
        <v>114</v>
      </c>
      <c r="BM142" s="178" t="s">
        <v>225</v>
      </c>
    </row>
    <row r="143" spans="1:65" s="2" customFormat="1" ht="19.5">
      <c r="A143" s="35"/>
      <c r="B143" s="36"/>
      <c r="C143" s="37"/>
      <c r="D143" s="180" t="s">
        <v>115</v>
      </c>
      <c r="E143" s="37"/>
      <c r="F143" s="181" t="s">
        <v>226</v>
      </c>
      <c r="G143" s="37"/>
      <c r="H143" s="37"/>
      <c r="I143" s="182"/>
      <c r="J143" s="37"/>
      <c r="K143" s="37"/>
      <c r="L143" s="40"/>
      <c r="M143" s="183"/>
      <c r="N143" s="184"/>
      <c r="O143" s="66"/>
      <c r="P143" s="66"/>
      <c r="Q143" s="66"/>
      <c r="R143" s="66"/>
      <c r="S143" s="66"/>
      <c r="T143" s="67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115</v>
      </c>
      <c r="AU143" s="18" t="s">
        <v>80</v>
      </c>
    </row>
    <row r="144" spans="1:65" s="2" customFormat="1">
      <c r="A144" s="35"/>
      <c r="B144" s="36"/>
      <c r="C144" s="37"/>
      <c r="D144" s="212" t="s">
        <v>153</v>
      </c>
      <c r="E144" s="37"/>
      <c r="F144" s="213" t="s">
        <v>227</v>
      </c>
      <c r="G144" s="37"/>
      <c r="H144" s="37"/>
      <c r="I144" s="182"/>
      <c r="J144" s="37"/>
      <c r="K144" s="37"/>
      <c r="L144" s="40"/>
      <c r="M144" s="183"/>
      <c r="N144" s="184"/>
      <c r="O144" s="66"/>
      <c r="P144" s="66"/>
      <c r="Q144" s="66"/>
      <c r="R144" s="66"/>
      <c r="S144" s="66"/>
      <c r="T144" s="67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153</v>
      </c>
      <c r="AU144" s="18" t="s">
        <v>80</v>
      </c>
    </row>
    <row r="145" spans="1:65" s="13" customFormat="1">
      <c r="B145" s="195"/>
      <c r="C145" s="196"/>
      <c r="D145" s="180" t="s">
        <v>116</v>
      </c>
      <c r="E145" s="197" t="s">
        <v>19</v>
      </c>
      <c r="F145" s="198" t="s">
        <v>221</v>
      </c>
      <c r="G145" s="196"/>
      <c r="H145" s="199">
        <v>56</v>
      </c>
      <c r="I145" s="200"/>
      <c r="J145" s="196"/>
      <c r="K145" s="196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116</v>
      </c>
      <c r="AU145" s="205" t="s">
        <v>80</v>
      </c>
      <c r="AV145" s="13" t="s">
        <v>82</v>
      </c>
      <c r="AW145" s="13" t="s">
        <v>34</v>
      </c>
      <c r="AX145" s="13" t="s">
        <v>80</v>
      </c>
      <c r="AY145" s="205" t="s">
        <v>109</v>
      </c>
    </row>
    <row r="146" spans="1:65" s="2" customFormat="1" ht="16.5" customHeight="1">
      <c r="A146" s="35"/>
      <c r="B146" s="36"/>
      <c r="C146" s="167" t="s">
        <v>134</v>
      </c>
      <c r="D146" s="167" t="s">
        <v>110</v>
      </c>
      <c r="E146" s="168" t="s">
        <v>228</v>
      </c>
      <c r="F146" s="169" t="s">
        <v>229</v>
      </c>
      <c r="G146" s="170" t="s">
        <v>202</v>
      </c>
      <c r="H146" s="171">
        <v>13.44</v>
      </c>
      <c r="I146" s="172"/>
      <c r="J146" s="173">
        <f>ROUND(I146*H146,2)</f>
        <v>0</v>
      </c>
      <c r="K146" s="169" t="s">
        <v>151</v>
      </c>
      <c r="L146" s="40"/>
      <c r="M146" s="174" t="s">
        <v>19</v>
      </c>
      <c r="N146" s="175" t="s">
        <v>45</v>
      </c>
      <c r="O146" s="66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78" t="s">
        <v>114</v>
      </c>
      <c r="AT146" s="178" t="s">
        <v>110</v>
      </c>
      <c r="AU146" s="178" t="s">
        <v>80</v>
      </c>
      <c r="AY146" s="18" t="s">
        <v>109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114</v>
      </c>
      <c r="BK146" s="179">
        <f>ROUND(I146*H146,2)</f>
        <v>0</v>
      </c>
      <c r="BL146" s="18" t="s">
        <v>114</v>
      </c>
      <c r="BM146" s="178" t="s">
        <v>230</v>
      </c>
    </row>
    <row r="147" spans="1:65" s="2" customFormat="1" ht="19.5">
      <c r="A147" s="35"/>
      <c r="B147" s="36"/>
      <c r="C147" s="37"/>
      <c r="D147" s="180" t="s">
        <v>115</v>
      </c>
      <c r="E147" s="37"/>
      <c r="F147" s="181" t="s">
        <v>231</v>
      </c>
      <c r="G147" s="37"/>
      <c r="H147" s="37"/>
      <c r="I147" s="182"/>
      <c r="J147" s="37"/>
      <c r="K147" s="37"/>
      <c r="L147" s="40"/>
      <c r="M147" s="183"/>
      <c r="N147" s="184"/>
      <c r="O147" s="66"/>
      <c r="P147" s="66"/>
      <c r="Q147" s="66"/>
      <c r="R147" s="66"/>
      <c r="S147" s="66"/>
      <c r="T147" s="67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115</v>
      </c>
      <c r="AU147" s="18" t="s">
        <v>80</v>
      </c>
    </row>
    <row r="148" spans="1:65" s="2" customFormat="1">
      <c r="A148" s="35"/>
      <c r="B148" s="36"/>
      <c r="C148" s="37"/>
      <c r="D148" s="212" t="s">
        <v>153</v>
      </c>
      <c r="E148" s="37"/>
      <c r="F148" s="213" t="s">
        <v>232</v>
      </c>
      <c r="G148" s="37"/>
      <c r="H148" s="37"/>
      <c r="I148" s="182"/>
      <c r="J148" s="37"/>
      <c r="K148" s="37"/>
      <c r="L148" s="40"/>
      <c r="M148" s="183"/>
      <c r="N148" s="184"/>
      <c r="O148" s="66"/>
      <c r="P148" s="66"/>
      <c r="Q148" s="66"/>
      <c r="R148" s="66"/>
      <c r="S148" s="66"/>
      <c r="T148" s="67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153</v>
      </c>
      <c r="AU148" s="18" t="s">
        <v>80</v>
      </c>
    </row>
    <row r="149" spans="1:65" s="13" customFormat="1">
      <c r="B149" s="195"/>
      <c r="C149" s="196"/>
      <c r="D149" s="180" t="s">
        <v>116</v>
      </c>
      <c r="E149" s="197" t="s">
        <v>19</v>
      </c>
      <c r="F149" s="198" t="s">
        <v>233</v>
      </c>
      <c r="G149" s="196"/>
      <c r="H149" s="199">
        <v>13.44</v>
      </c>
      <c r="I149" s="200"/>
      <c r="J149" s="196"/>
      <c r="K149" s="196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116</v>
      </c>
      <c r="AU149" s="205" t="s">
        <v>80</v>
      </c>
      <c r="AV149" s="13" t="s">
        <v>82</v>
      </c>
      <c r="AW149" s="13" t="s">
        <v>34</v>
      </c>
      <c r="AX149" s="13" t="s">
        <v>80</v>
      </c>
      <c r="AY149" s="205" t="s">
        <v>109</v>
      </c>
    </row>
    <row r="150" spans="1:65" s="2" customFormat="1" ht="16.5" customHeight="1">
      <c r="A150" s="35"/>
      <c r="B150" s="36"/>
      <c r="C150" s="225" t="s">
        <v>234</v>
      </c>
      <c r="D150" s="225" t="s">
        <v>235</v>
      </c>
      <c r="E150" s="226" t="s">
        <v>236</v>
      </c>
      <c r="F150" s="227" t="s">
        <v>237</v>
      </c>
      <c r="G150" s="228" t="s">
        <v>238</v>
      </c>
      <c r="H150" s="229">
        <v>25.536000000000001</v>
      </c>
      <c r="I150" s="230"/>
      <c r="J150" s="231">
        <f>ROUND(I150*H150,2)</f>
        <v>0</v>
      </c>
      <c r="K150" s="227" t="s">
        <v>151</v>
      </c>
      <c r="L150" s="232"/>
      <c r="M150" s="233" t="s">
        <v>19</v>
      </c>
      <c r="N150" s="234" t="s">
        <v>45</v>
      </c>
      <c r="O150" s="66"/>
      <c r="P150" s="176">
        <f>O150*H150</f>
        <v>0</v>
      </c>
      <c r="Q150" s="176">
        <v>1</v>
      </c>
      <c r="R150" s="176">
        <f>Q150*H150</f>
        <v>25.536000000000001</v>
      </c>
      <c r="S150" s="176">
        <v>0</v>
      </c>
      <c r="T150" s="17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78" t="s">
        <v>129</v>
      </c>
      <c r="AT150" s="178" t="s">
        <v>235</v>
      </c>
      <c r="AU150" s="178" t="s">
        <v>80</v>
      </c>
      <c r="AY150" s="18" t="s">
        <v>109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8" t="s">
        <v>114</v>
      </c>
      <c r="BK150" s="179">
        <f>ROUND(I150*H150,2)</f>
        <v>0</v>
      </c>
      <c r="BL150" s="18" t="s">
        <v>114</v>
      </c>
      <c r="BM150" s="178" t="s">
        <v>239</v>
      </c>
    </row>
    <row r="151" spans="1:65" s="2" customFormat="1">
      <c r="A151" s="35"/>
      <c r="B151" s="36"/>
      <c r="C151" s="37"/>
      <c r="D151" s="180" t="s">
        <v>115</v>
      </c>
      <c r="E151" s="37"/>
      <c r="F151" s="181" t="s">
        <v>237</v>
      </c>
      <c r="G151" s="37"/>
      <c r="H151" s="37"/>
      <c r="I151" s="182"/>
      <c r="J151" s="37"/>
      <c r="K151" s="37"/>
      <c r="L151" s="40"/>
      <c r="M151" s="183"/>
      <c r="N151" s="184"/>
      <c r="O151" s="66"/>
      <c r="P151" s="66"/>
      <c r="Q151" s="66"/>
      <c r="R151" s="66"/>
      <c r="S151" s="66"/>
      <c r="T151" s="67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115</v>
      </c>
      <c r="AU151" s="18" t="s">
        <v>80</v>
      </c>
    </row>
    <row r="152" spans="1:65" s="12" customFormat="1">
      <c r="B152" s="185"/>
      <c r="C152" s="186"/>
      <c r="D152" s="180" t="s">
        <v>116</v>
      </c>
      <c r="E152" s="187" t="s">
        <v>19</v>
      </c>
      <c r="F152" s="188" t="s">
        <v>240</v>
      </c>
      <c r="G152" s="186"/>
      <c r="H152" s="187" t="s">
        <v>19</v>
      </c>
      <c r="I152" s="189"/>
      <c r="J152" s="186"/>
      <c r="K152" s="186"/>
      <c r="L152" s="190"/>
      <c r="M152" s="191"/>
      <c r="N152" s="192"/>
      <c r="O152" s="192"/>
      <c r="P152" s="192"/>
      <c r="Q152" s="192"/>
      <c r="R152" s="192"/>
      <c r="S152" s="192"/>
      <c r="T152" s="193"/>
      <c r="AT152" s="194" t="s">
        <v>116</v>
      </c>
      <c r="AU152" s="194" t="s">
        <v>80</v>
      </c>
      <c r="AV152" s="12" t="s">
        <v>80</v>
      </c>
      <c r="AW152" s="12" t="s">
        <v>34</v>
      </c>
      <c r="AX152" s="12" t="s">
        <v>72</v>
      </c>
      <c r="AY152" s="194" t="s">
        <v>109</v>
      </c>
    </row>
    <row r="153" spans="1:65" s="13" customFormat="1">
      <c r="B153" s="195"/>
      <c r="C153" s="196"/>
      <c r="D153" s="180" t="s">
        <v>116</v>
      </c>
      <c r="E153" s="197" t="s">
        <v>19</v>
      </c>
      <c r="F153" s="198" t="s">
        <v>241</v>
      </c>
      <c r="G153" s="196"/>
      <c r="H153" s="199">
        <v>25.536000000000001</v>
      </c>
      <c r="I153" s="200"/>
      <c r="J153" s="196"/>
      <c r="K153" s="196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116</v>
      </c>
      <c r="AU153" s="205" t="s">
        <v>80</v>
      </c>
      <c r="AV153" s="13" t="s">
        <v>82</v>
      </c>
      <c r="AW153" s="13" t="s">
        <v>34</v>
      </c>
      <c r="AX153" s="13" t="s">
        <v>80</v>
      </c>
      <c r="AY153" s="205" t="s">
        <v>109</v>
      </c>
    </row>
    <row r="154" spans="1:65" s="2" customFormat="1" ht="16.5" customHeight="1">
      <c r="A154" s="35"/>
      <c r="B154" s="36"/>
      <c r="C154" s="167" t="s">
        <v>187</v>
      </c>
      <c r="D154" s="167" t="s">
        <v>110</v>
      </c>
      <c r="E154" s="168" t="s">
        <v>242</v>
      </c>
      <c r="F154" s="169" t="s">
        <v>243</v>
      </c>
      <c r="G154" s="170" t="s">
        <v>202</v>
      </c>
      <c r="H154" s="171">
        <v>13.44</v>
      </c>
      <c r="I154" s="172"/>
      <c r="J154" s="173">
        <f>ROUND(I154*H154,2)</f>
        <v>0</v>
      </c>
      <c r="K154" s="169" t="s">
        <v>151</v>
      </c>
      <c r="L154" s="40"/>
      <c r="M154" s="174" t="s">
        <v>19</v>
      </c>
      <c r="N154" s="175" t="s">
        <v>45</v>
      </c>
      <c r="O154" s="66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8" t="s">
        <v>114</v>
      </c>
      <c r="AT154" s="178" t="s">
        <v>110</v>
      </c>
      <c r="AU154" s="178" t="s">
        <v>80</v>
      </c>
      <c r="AY154" s="18" t="s">
        <v>109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8" t="s">
        <v>114</v>
      </c>
      <c r="BK154" s="179">
        <f>ROUND(I154*H154,2)</f>
        <v>0</v>
      </c>
      <c r="BL154" s="18" t="s">
        <v>114</v>
      </c>
      <c r="BM154" s="178" t="s">
        <v>244</v>
      </c>
    </row>
    <row r="155" spans="1:65" s="2" customFormat="1" ht="19.5">
      <c r="A155" s="35"/>
      <c r="B155" s="36"/>
      <c r="C155" s="37"/>
      <c r="D155" s="180" t="s">
        <v>115</v>
      </c>
      <c r="E155" s="37"/>
      <c r="F155" s="181" t="s">
        <v>245</v>
      </c>
      <c r="G155" s="37"/>
      <c r="H155" s="37"/>
      <c r="I155" s="182"/>
      <c r="J155" s="37"/>
      <c r="K155" s="37"/>
      <c r="L155" s="40"/>
      <c r="M155" s="183"/>
      <c r="N155" s="184"/>
      <c r="O155" s="66"/>
      <c r="P155" s="66"/>
      <c r="Q155" s="66"/>
      <c r="R155" s="66"/>
      <c r="S155" s="66"/>
      <c r="T155" s="67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115</v>
      </c>
      <c r="AU155" s="18" t="s">
        <v>80</v>
      </c>
    </row>
    <row r="156" spans="1:65" s="2" customFormat="1">
      <c r="A156" s="35"/>
      <c r="B156" s="36"/>
      <c r="C156" s="37"/>
      <c r="D156" s="212" t="s">
        <v>153</v>
      </c>
      <c r="E156" s="37"/>
      <c r="F156" s="213" t="s">
        <v>246</v>
      </c>
      <c r="G156" s="37"/>
      <c r="H156" s="37"/>
      <c r="I156" s="182"/>
      <c r="J156" s="37"/>
      <c r="K156" s="37"/>
      <c r="L156" s="40"/>
      <c r="M156" s="183"/>
      <c r="N156" s="184"/>
      <c r="O156" s="66"/>
      <c r="P156" s="66"/>
      <c r="Q156" s="66"/>
      <c r="R156" s="66"/>
      <c r="S156" s="66"/>
      <c r="T156" s="67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153</v>
      </c>
      <c r="AU156" s="18" t="s">
        <v>80</v>
      </c>
    </row>
    <row r="157" spans="1:65" s="13" customFormat="1">
      <c r="B157" s="195"/>
      <c r="C157" s="196"/>
      <c r="D157" s="180" t="s">
        <v>116</v>
      </c>
      <c r="E157" s="197" t="s">
        <v>19</v>
      </c>
      <c r="F157" s="198" t="s">
        <v>233</v>
      </c>
      <c r="G157" s="196"/>
      <c r="H157" s="199">
        <v>13.44</v>
      </c>
      <c r="I157" s="200"/>
      <c r="J157" s="196"/>
      <c r="K157" s="196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116</v>
      </c>
      <c r="AU157" s="205" t="s">
        <v>80</v>
      </c>
      <c r="AV157" s="13" t="s">
        <v>82</v>
      </c>
      <c r="AW157" s="13" t="s">
        <v>34</v>
      </c>
      <c r="AX157" s="13" t="s">
        <v>80</v>
      </c>
      <c r="AY157" s="205" t="s">
        <v>109</v>
      </c>
    </row>
    <row r="158" spans="1:65" s="2" customFormat="1" ht="21.75" customHeight="1">
      <c r="A158" s="35"/>
      <c r="B158" s="36"/>
      <c r="C158" s="167" t="s">
        <v>8</v>
      </c>
      <c r="D158" s="167" t="s">
        <v>110</v>
      </c>
      <c r="E158" s="168" t="s">
        <v>247</v>
      </c>
      <c r="F158" s="169" t="s">
        <v>248</v>
      </c>
      <c r="G158" s="170" t="s">
        <v>202</v>
      </c>
      <c r="H158" s="171">
        <v>211.4</v>
      </c>
      <c r="I158" s="172"/>
      <c r="J158" s="173">
        <f>ROUND(I158*H158,2)</f>
        <v>0</v>
      </c>
      <c r="K158" s="169" t="s">
        <v>151</v>
      </c>
      <c r="L158" s="40"/>
      <c r="M158" s="174" t="s">
        <v>19</v>
      </c>
      <c r="N158" s="175" t="s">
        <v>45</v>
      </c>
      <c r="O158" s="66"/>
      <c r="P158" s="176">
        <f>O158*H158</f>
        <v>0</v>
      </c>
      <c r="Q158" s="176">
        <v>0</v>
      </c>
      <c r="R158" s="176">
        <f>Q158*H158</f>
        <v>0</v>
      </c>
      <c r="S158" s="176">
        <v>0</v>
      </c>
      <c r="T158" s="17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78" t="s">
        <v>114</v>
      </c>
      <c r="AT158" s="178" t="s">
        <v>110</v>
      </c>
      <c r="AU158" s="178" t="s">
        <v>80</v>
      </c>
      <c r="AY158" s="18" t="s">
        <v>109</v>
      </c>
      <c r="BE158" s="179">
        <f>IF(N158="základní",J158,0)</f>
        <v>0</v>
      </c>
      <c r="BF158" s="179">
        <f>IF(N158="snížená",J158,0)</f>
        <v>0</v>
      </c>
      <c r="BG158" s="179">
        <f>IF(N158="zákl. přenesená",J158,0)</f>
        <v>0</v>
      </c>
      <c r="BH158" s="179">
        <f>IF(N158="sníž. přenesená",J158,0)</f>
        <v>0</v>
      </c>
      <c r="BI158" s="179">
        <f>IF(N158="nulová",J158,0)</f>
        <v>0</v>
      </c>
      <c r="BJ158" s="18" t="s">
        <v>114</v>
      </c>
      <c r="BK158" s="179">
        <f>ROUND(I158*H158,2)</f>
        <v>0</v>
      </c>
      <c r="BL158" s="18" t="s">
        <v>114</v>
      </c>
      <c r="BM158" s="178" t="s">
        <v>249</v>
      </c>
    </row>
    <row r="159" spans="1:65" s="2" customFormat="1" ht="19.5">
      <c r="A159" s="35"/>
      <c r="B159" s="36"/>
      <c r="C159" s="37"/>
      <c r="D159" s="180" t="s">
        <v>115</v>
      </c>
      <c r="E159" s="37"/>
      <c r="F159" s="181" t="s">
        <v>250</v>
      </c>
      <c r="G159" s="37"/>
      <c r="H159" s="37"/>
      <c r="I159" s="182"/>
      <c r="J159" s="37"/>
      <c r="K159" s="37"/>
      <c r="L159" s="40"/>
      <c r="M159" s="183"/>
      <c r="N159" s="184"/>
      <c r="O159" s="66"/>
      <c r="P159" s="66"/>
      <c r="Q159" s="66"/>
      <c r="R159" s="66"/>
      <c r="S159" s="66"/>
      <c r="T159" s="67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115</v>
      </c>
      <c r="AU159" s="18" t="s">
        <v>80</v>
      </c>
    </row>
    <row r="160" spans="1:65" s="2" customFormat="1">
      <c r="A160" s="35"/>
      <c r="B160" s="36"/>
      <c r="C160" s="37"/>
      <c r="D160" s="212" t="s">
        <v>153</v>
      </c>
      <c r="E160" s="37"/>
      <c r="F160" s="213" t="s">
        <v>251</v>
      </c>
      <c r="G160" s="37"/>
      <c r="H160" s="37"/>
      <c r="I160" s="182"/>
      <c r="J160" s="37"/>
      <c r="K160" s="37"/>
      <c r="L160" s="40"/>
      <c r="M160" s="183"/>
      <c r="N160" s="184"/>
      <c r="O160" s="66"/>
      <c r="P160" s="66"/>
      <c r="Q160" s="66"/>
      <c r="R160" s="66"/>
      <c r="S160" s="66"/>
      <c r="T160" s="67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153</v>
      </c>
      <c r="AU160" s="18" t="s">
        <v>80</v>
      </c>
    </row>
    <row r="161" spans="1:65" s="12" customFormat="1">
      <c r="B161" s="185"/>
      <c r="C161" s="186"/>
      <c r="D161" s="180" t="s">
        <v>116</v>
      </c>
      <c r="E161" s="187" t="s">
        <v>19</v>
      </c>
      <c r="F161" s="188" t="s">
        <v>252</v>
      </c>
      <c r="G161" s="186"/>
      <c r="H161" s="187" t="s">
        <v>19</v>
      </c>
      <c r="I161" s="189"/>
      <c r="J161" s="186"/>
      <c r="K161" s="186"/>
      <c r="L161" s="190"/>
      <c r="M161" s="191"/>
      <c r="N161" s="192"/>
      <c r="O161" s="192"/>
      <c r="P161" s="192"/>
      <c r="Q161" s="192"/>
      <c r="R161" s="192"/>
      <c r="S161" s="192"/>
      <c r="T161" s="193"/>
      <c r="AT161" s="194" t="s">
        <v>116</v>
      </c>
      <c r="AU161" s="194" t="s">
        <v>80</v>
      </c>
      <c r="AV161" s="12" t="s">
        <v>80</v>
      </c>
      <c r="AW161" s="12" t="s">
        <v>34</v>
      </c>
      <c r="AX161" s="12" t="s">
        <v>72</v>
      </c>
      <c r="AY161" s="194" t="s">
        <v>109</v>
      </c>
    </row>
    <row r="162" spans="1:65" s="12" customFormat="1">
      <c r="B162" s="185"/>
      <c r="C162" s="186"/>
      <c r="D162" s="180" t="s">
        <v>116</v>
      </c>
      <c r="E162" s="187" t="s">
        <v>19</v>
      </c>
      <c r="F162" s="188" t="s">
        <v>253</v>
      </c>
      <c r="G162" s="186"/>
      <c r="H162" s="187" t="s">
        <v>19</v>
      </c>
      <c r="I162" s="189"/>
      <c r="J162" s="186"/>
      <c r="K162" s="186"/>
      <c r="L162" s="190"/>
      <c r="M162" s="191"/>
      <c r="N162" s="192"/>
      <c r="O162" s="192"/>
      <c r="P162" s="192"/>
      <c r="Q162" s="192"/>
      <c r="R162" s="192"/>
      <c r="S162" s="192"/>
      <c r="T162" s="193"/>
      <c r="AT162" s="194" t="s">
        <v>116</v>
      </c>
      <c r="AU162" s="194" t="s">
        <v>80</v>
      </c>
      <c r="AV162" s="12" t="s">
        <v>80</v>
      </c>
      <c r="AW162" s="12" t="s">
        <v>34</v>
      </c>
      <c r="AX162" s="12" t="s">
        <v>72</v>
      </c>
      <c r="AY162" s="194" t="s">
        <v>109</v>
      </c>
    </row>
    <row r="163" spans="1:65" s="13" customFormat="1">
      <c r="B163" s="195"/>
      <c r="C163" s="196"/>
      <c r="D163" s="180" t="s">
        <v>116</v>
      </c>
      <c r="E163" s="197" t="s">
        <v>19</v>
      </c>
      <c r="F163" s="198" t="s">
        <v>254</v>
      </c>
      <c r="G163" s="196"/>
      <c r="H163" s="199">
        <v>159.6</v>
      </c>
      <c r="I163" s="200"/>
      <c r="J163" s="196"/>
      <c r="K163" s="196"/>
      <c r="L163" s="201"/>
      <c r="M163" s="202"/>
      <c r="N163" s="203"/>
      <c r="O163" s="203"/>
      <c r="P163" s="203"/>
      <c r="Q163" s="203"/>
      <c r="R163" s="203"/>
      <c r="S163" s="203"/>
      <c r="T163" s="204"/>
      <c r="AT163" s="205" t="s">
        <v>116</v>
      </c>
      <c r="AU163" s="205" t="s">
        <v>80</v>
      </c>
      <c r="AV163" s="13" t="s">
        <v>82</v>
      </c>
      <c r="AW163" s="13" t="s">
        <v>34</v>
      </c>
      <c r="AX163" s="13" t="s">
        <v>72</v>
      </c>
      <c r="AY163" s="205" t="s">
        <v>109</v>
      </c>
    </row>
    <row r="164" spans="1:65" s="12" customFormat="1">
      <c r="B164" s="185"/>
      <c r="C164" s="186"/>
      <c r="D164" s="180" t="s">
        <v>116</v>
      </c>
      <c r="E164" s="187" t="s">
        <v>19</v>
      </c>
      <c r="F164" s="188" t="s">
        <v>255</v>
      </c>
      <c r="G164" s="186"/>
      <c r="H164" s="187" t="s">
        <v>19</v>
      </c>
      <c r="I164" s="189"/>
      <c r="J164" s="186"/>
      <c r="K164" s="186"/>
      <c r="L164" s="190"/>
      <c r="M164" s="191"/>
      <c r="N164" s="192"/>
      <c r="O164" s="192"/>
      <c r="P164" s="192"/>
      <c r="Q164" s="192"/>
      <c r="R164" s="192"/>
      <c r="S164" s="192"/>
      <c r="T164" s="193"/>
      <c r="AT164" s="194" t="s">
        <v>116</v>
      </c>
      <c r="AU164" s="194" t="s">
        <v>80</v>
      </c>
      <c r="AV164" s="12" t="s">
        <v>80</v>
      </c>
      <c r="AW164" s="12" t="s">
        <v>34</v>
      </c>
      <c r="AX164" s="12" t="s">
        <v>72</v>
      </c>
      <c r="AY164" s="194" t="s">
        <v>109</v>
      </c>
    </row>
    <row r="165" spans="1:65" s="13" customFormat="1">
      <c r="B165" s="195"/>
      <c r="C165" s="196"/>
      <c r="D165" s="180" t="s">
        <v>116</v>
      </c>
      <c r="E165" s="197" t="s">
        <v>19</v>
      </c>
      <c r="F165" s="198" t="s">
        <v>256</v>
      </c>
      <c r="G165" s="196"/>
      <c r="H165" s="199">
        <v>51.8</v>
      </c>
      <c r="I165" s="200"/>
      <c r="J165" s="196"/>
      <c r="K165" s="196"/>
      <c r="L165" s="201"/>
      <c r="M165" s="202"/>
      <c r="N165" s="203"/>
      <c r="O165" s="203"/>
      <c r="P165" s="203"/>
      <c r="Q165" s="203"/>
      <c r="R165" s="203"/>
      <c r="S165" s="203"/>
      <c r="T165" s="204"/>
      <c r="AT165" s="205" t="s">
        <v>116</v>
      </c>
      <c r="AU165" s="205" t="s">
        <v>80</v>
      </c>
      <c r="AV165" s="13" t="s">
        <v>82</v>
      </c>
      <c r="AW165" s="13" t="s">
        <v>34</v>
      </c>
      <c r="AX165" s="13" t="s">
        <v>72</v>
      </c>
      <c r="AY165" s="205" t="s">
        <v>109</v>
      </c>
    </row>
    <row r="166" spans="1:65" s="15" customFormat="1">
      <c r="B166" s="214"/>
      <c r="C166" s="215"/>
      <c r="D166" s="180" t="s">
        <v>116</v>
      </c>
      <c r="E166" s="216" t="s">
        <v>19</v>
      </c>
      <c r="F166" s="217" t="s">
        <v>176</v>
      </c>
      <c r="G166" s="215"/>
      <c r="H166" s="218">
        <v>211.4</v>
      </c>
      <c r="I166" s="219"/>
      <c r="J166" s="215"/>
      <c r="K166" s="215"/>
      <c r="L166" s="220"/>
      <c r="M166" s="221"/>
      <c r="N166" s="222"/>
      <c r="O166" s="222"/>
      <c r="P166" s="222"/>
      <c r="Q166" s="222"/>
      <c r="R166" s="222"/>
      <c r="S166" s="222"/>
      <c r="T166" s="223"/>
      <c r="AT166" s="224" t="s">
        <v>116</v>
      </c>
      <c r="AU166" s="224" t="s">
        <v>80</v>
      </c>
      <c r="AV166" s="15" t="s">
        <v>114</v>
      </c>
      <c r="AW166" s="15" t="s">
        <v>34</v>
      </c>
      <c r="AX166" s="15" t="s">
        <v>80</v>
      </c>
      <c r="AY166" s="224" t="s">
        <v>109</v>
      </c>
    </row>
    <row r="167" spans="1:65" s="2" customFormat="1" ht="16.5" customHeight="1">
      <c r="A167" s="35"/>
      <c r="B167" s="36"/>
      <c r="C167" s="167" t="s">
        <v>194</v>
      </c>
      <c r="D167" s="167" t="s">
        <v>110</v>
      </c>
      <c r="E167" s="168" t="s">
        <v>257</v>
      </c>
      <c r="F167" s="169" t="s">
        <v>258</v>
      </c>
      <c r="G167" s="170" t="s">
        <v>202</v>
      </c>
      <c r="H167" s="171">
        <v>51.8</v>
      </c>
      <c r="I167" s="172"/>
      <c r="J167" s="173">
        <f>ROUND(I167*H167,2)</f>
        <v>0</v>
      </c>
      <c r="K167" s="169" t="s">
        <v>151</v>
      </c>
      <c r="L167" s="40"/>
      <c r="M167" s="174" t="s">
        <v>19</v>
      </c>
      <c r="N167" s="175" t="s">
        <v>45</v>
      </c>
      <c r="O167" s="66"/>
      <c r="P167" s="176">
        <f>O167*H167</f>
        <v>0</v>
      </c>
      <c r="Q167" s="176">
        <v>0</v>
      </c>
      <c r="R167" s="176">
        <f>Q167*H167</f>
        <v>0</v>
      </c>
      <c r="S167" s="176">
        <v>0</v>
      </c>
      <c r="T167" s="17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78" t="s">
        <v>114</v>
      </c>
      <c r="AT167" s="178" t="s">
        <v>110</v>
      </c>
      <c r="AU167" s="178" t="s">
        <v>80</v>
      </c>
      <c r="AY167" s="18" t="s">
        <v>109</v>
      </c>
      <c r="BE167" s="179">
        <f>IF(N167="základní",J167,0)</f>
        <v>0</v>
      </c>
      <c r="BF167" s="179">
        <f>IF(N167="snížená",J167,0)</f>
        <v>0</v>
      </c>
      <c r="BG167" s="179">
        <f>IF(N167="zákl. přenesená",J167,0)</f>
        <v>0</v>
      </c>
      <c r="BH167" s="179">
        <f>IF(N167="sníž. přenesená",J167,0)</f>
        <v>0</v>
      </c>
      <c r="BI167" s="179">
        <f>IF(N167="nulová",J167,0)</f>
        <v>0</v>
      </c>
      <c r="BJ167" s="18" t="s">
        <v>114</v>
      </c>
      <c r="BK167" s="179">
        <f>ROUND(I167*H167,2)</f>
        <v>0</v>
      </c>
      <c r="BL167" s="18" t="s">
        <v>114</v>
      </c>
      <c r="BM167" s="178" t="s">
        <v>259</v>
      </c>
    </row>
    <row r="168" spans="1:65" s="2" customFormat="1" ht="19.5">
      <c r="A168" s="35"/>
      <c r="B168" s="36"/>
      <c r="C168" s="37"/>
      <c r="D168" s="180" t="s">
        <v>115</v>
      </c>
      <c r="E168" s="37"/>
      <c r="F168" s="181" t="s">
        <v>260</v>
      </c>
      <c r="G168" s="37"/>
      <c r="H168" s="37"/>
      <c r="I168" s="182"/>
      <c r="J168" s="37"/>
      <c r="K168" s="37"/>
      <c r="L168" s="40"/>
      <c r="M168" s="183"/>
      <c r="N168" s="184"/>
      <c r="O168" s="66"/>
      <c r="P168" s="66"/>
      <c r="Q168" s="66"/>
      <c r="R168" s="66"/>
      <c r="S168" s="66"/>
      <c r="T168" s="67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115</v>
      </c>
      <c r="AU168" s="18" t="s">
        <v>80</v>
      </c>
    </row>
    <row r="169" spans="1:65" s="2" customFormat="1">
      <c r="A169" s="35"/>
      <c r="B169" s="36"/>
      <c r="C169" s="37"/>
      <c r="D169" s="212" t="s">
        <v>153</v>
      </c>
      <c r="E169" s="37"/>
      <c r="F169" s="213" t="s">
        <v>261</v>
      </c>
      <c r="G169" s="37"/>
      <c r="H169" s="37"/>
      <c r="I169" s="182"/>
      <c r="J169" s="37"/>
      <c r="K169" s="37"/>
      <c r="L169" s="40"/>
      <c r="M169" s="183"/>
      <c r="N169" s="184"/>
      <c r="O169" s="66"/>
      <c r="P169" s="66"/>
      <c r="Q169" s="66"/>
      <c r="R169" s="66"/>
      <c r="S169" s="66"/>
      <c r="T169" s="67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153</v>
      </c>
      <c r="AU169" s="18" t="s">
        <v>80</v>
      </c>
    </row>
    <row r="170" spans="1:65" s="12" customFormat="1">
      <c r="B170" s="185"/>
      <c r="C170" s="186"/>
      <c r="D170" s="180" t="s">
        <v>116</v>
      </c>
      <c r="E170" s="187" t="s">
        <v>19</v>
      </c>
      <c r="F170" s="188" t="s">
        <v>262</v>
      </c>
      <c r="G170" s="186"/>
      <c r="H170" s="187" t="s">
        <v>19</v>
      </c>
      <c r="I170" s="189"/>
      <c r="J170" s="186"/>
      <c r="K170" s="186"/>
      <c r="L170" s="190"/>
      <c r="M170" s="191"/>
      <c r="N170" s="192"/>
      <c r="O170" s="192"/>
      <c r="P170" s="192"/>
      <c r="Q170" s="192"/>
      <c r="R170" s="192"/>
      <c r="S170" s="192"/>
      <c r="T170" s="193"/>
      <c r="AT170" s="194" t="s">
        <v>116</v>
      </c>
      <c r="AU170" s="194" t="s">
        <v>80</v>
      </c>
      <c r="AV170" s="12" t="s">
        <v>80</v>
      </c>
      <c r="AW170" s="12" t="s">
        <v>34</v>
      </c>
      <c r="AX170" s="12" t="s">
        <v>72</v>
      </c>
      <c r="AY170" s="194" t="s">
        <v>109</v>
      </c>
    </row>
    <row r="171" spans="1:65" s="13" customFormat="1">
      <c r="B171" s="195"/>
      <c r="C171" s="196"/>
      <c r="D171" s="180" t="s">
        <v>116</v>
      </c>
      <c r="E171" s="197" t="s">
        <v>19</v>
      </c>
      <c r="F171" s="198" t="s">
        <v>263</v>
      </c>
      <c r="G171" s="196"/>
      <c r="H171" s="199">
        <v>51.8</v>
      </c>
      <c r="I171" s="200"/>
      <c r="J171" s="196"/>
      <c r="K171" s="196"/>
      <c r="L171" s="201"/>
      <c r="M171" s="202"/>
      <c r="N171" s="203"/>
      <c r="O171" s="203"/>
      <c r="P171" s="203"/>
      <c r="Q171" s="203"/>
      <c r="R171" s="203"/>
      <c r="S171" s="203"/>
      <c r="T171" s="204"/>
      <c r="AT171" s="205" t="s">
        <v>116</v>
      </c>
      <c r="AU171" s="205" t="s">
        <v>80</v>
      </c>
      <c r="AV171" s="13" t="s">
        <v>82</v>
      </c>
      <c r="AW171" s="13" t="s">
        <v>34</v>
      </c>
      <c r="AX171" s="13" t="s">
        <v>80</v>
      </c>
      <c r="AY171" s="205" t="s">
        <v>109</v>
      </c>
    </row>
    <row r="172" spans="1:65" s="2" customFormat="1" ht="16.5" customHeight="1">
      <c r="A172" s="35"/>
      <c r="B172" s="36"/>
      <c r="C172" s="167" t="s">
        <v>264</v>
      </c>
      <c r="D172" s="167" t="s">
        <v>110</v>
      </c>
      <c r="E172" s="168" t="s">
        <v>265</v>
      </c>
      <c r="F172" s="169" t="s">
        <v>266</v>
      </c>
      <c r="G172" s="170" t="s">
        <v>238</v>
      </c>
      <c r="H172" s="171">
        <v>230.35599999999999</v>
      </c>
      <c r="I172" s="172"/>
      <c r="J172" s="173">
        <f>ROUND(I172*H172,2)</f>
        <v>0</v>
      </c>
      <c r="K172" s="169" t="s">
        <v>19</v>
      </c>
      <c r="L172" s="40"/>
      <c r="M172" s="174" t="s">
        <v>19</v>
      </c>
      <c r="N172" s="175" t="s">
        <v>45</v>
      </c>
      <c r="O172" s="66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78" t="s">
        <v>114</v>
      </c>
      <c r="AT172" s="178" t="s">
        <v>110</v>
      </c>
      <c r="AU172" s="178" t="s">
        <v>80</v>
      </c>
      <c r="AY172" s="18" t="s">
        <v>109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8" t="s">
        <v>114</v>
      </c>
      <c r="BK172" s="179">
        <f>ROUND(I172*H172,2)</f>
        <v>0</v>
      </c>
      <c r="BL172" s="18" t="s">
        <v>114</v>
      </c>
      <c r="BM172" s="178" t="s">
        <v>267</v>
      </c>
    </row>
    <row r="173" spans="1:65" s="2" customFormat="1">
      <c r="A173" s="35"/>
      <c r="B173" s="36"/>
      <c r="C173" s="37"/>
      <c r="D173" s="180" t="s">
        <v>115</v>
      </c>
      <c r="E173" s="37"/>
      <c r="F173" s="181" t="s">
        <v>268</v>
      </c>
      <c r="G173" s="37"/>
      <c r="H173" s="37"/>
      <c r="I173" s="182"/>
      <c r="J173" s="37"/>
      <c r="K173" s="37"/>
      <c r="L173" s="40"/>
      <c r="M173" s="183"/>
      <c r="N173" s="184"/>
      <c r="O173" s="66"/>
      <c r="P173" s="66"/>
      <c r="Q173" s="66"/>
      <c r="R173" s="66"/>
      <c r="S173" s="66"/>
      <c r="T173" s="67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115</v>
      </c>
      <c r="AU173" s="18" t="s">
        <v>80</v>
      </c>
    </row>
    <row r="174" spans="1:65" s="12" customFormat="1">
      <c r="B174" s="185"/>
      <c r="C174" s="186"/>
      <c r="D174" s="180" t="s">
        <v>116</v>
      </c>
      <c r="E174" s="187" t="s">
        <v>19</v>
      </c>
      <c r="F174" s="188" t="s">
        <v>269</v>
      </c>
      <c r="G174" s="186"/>
      <c r="H174" s="187" t="s">
        <v>19</v>
      </c>
      <c r="I174" s="189"/>
      <c r="J174" s="186"/>
      <c r="K174" s="186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116</v>
      </c>
      <c r="AU174" s="194" t="s">
        <v>80</v>
      </c>
      <c r="AV174" s="12" t="s">
        <v>80</v>
      </c>
      <c r="AW174" s="12" t="s">
        <v>34</v>
      </c>
      <c r="AX174" s="12" t="s">
        <v>72</v>
      </c>
      <c r="AY174" s="194" t="s">
        <v>109</v>
      </c>
    </row>
    <row r="175" spans="1:65" s="12" customFormat="1">
      <c r="B175" s="185"/>
      <c r="C175" s="186"/>
      <c r="D175" s="180" t="s">
        <v>116</v>
      </c>
      <c r="E175" s="187" t="s">
        <v>19</v>
      </c>
      <c r="F175" s="188" t="s">
        <v>270</v>
      </c>
      <c r="G175" s="186"/>
      <c r="H175" s="187" t="s">
        <v>19</v>
      </c>
      <c r="I175" s="189"/>
      <c r="J175" s="186"/>
      <c r="K175" s="186"/>
      <c r="L175" s="190"/>
      <c r="M175" s="191"/>
      <c r="N175" s="192"/>
      <c r="O175" s="192"/>
      <c r="P175" s="192"/>
      <c r="Q175" s="192"/>
      <c r="R175" s="192"/>
      <c r="S175" s="192"/>
      <c r="T175" s="193"/>
      <c r="AT175" s="194" t="s">
        <v>116</v>
      </c>
      <c r="AU175" s="194" t="s">
        <v>80</v>
      </c>
      <c r="AV175" s="12" t="s">
        <v>80</v>
      </c>
      <c r="AW175" s="12" t="s">
        <v>34</v>
      </c>
      <c r="AX175" s="12" t="s">
        <v>72</v>
      </c>
      <c r="AY175" s="194" t="s">
        <v>109</v>
      </c>
    </row>
    <row r="176" spans="1:65" s="13" customFormat="1">
      <c r="B176" s="195"/>
      <c r="C176" s="196"/>
      <c r="D176" s="180" t="s">
        <v>116</v>
      </c>
      <c r="E176" s="197" t="s">
        <v>19</v>
      </c>
      <c r="F176" s="198" t="s">
        <v>271</v>
      </c>
      <c r="G176" s="196"/>
      <c r="H176" s="199">
        <v>204.82</v>
      </c>
      <c r="I176" s="200"/>
      <c r="J176" s="196"/>
      <c r="K176" s="196"/>
      <c r="L176" s="201"/>
      <c r="M176" s="202"/>
      <c r="N176" s="203"/>
      <c r="O176" s="203"/>
      <c r="P176" s="203"/>
      <c r="Q176" s="203"/>
      <c r="R176" s="203"/>
      <c r="S176" s="203"/>
      <c r="T176" s="204"/>
      <c r="AT176" s="205" t="s">
        <v>116</v>
      </c>
      <c r="AU176" s="205" t="s">
        <v>80</v>
      </c>
      <c r="AV176" s="13" t="s">
        <v>82</v>
      </c>
      <c r="AW176" s="13" t="s">
        <v>34</v>
      </c>
      <c r="AX176" s="13" t="s">
        <v>72</v>
      </c>
      <c r="AY176" s="205" t="s">
        <v>109</v>
      </c>
    </row>
    <row r="177" spans="1:65" s="12" customFormat="1">
      <c r="B177" s="185"/>
      <c r="C177" s="186"/>
      <c r="D177" s="180" t="s">
        <v>116</v>
      </c>
      <c r="E177" s="187" t="s">
        <v>19</v>
      </c>
      <c r="F177" s="188" t="s">
        <v>272</v>
      </c>
      <c r="G177" s="186"/>
      <c r="H177" s="187" t="s">
        <v>19</v>
      </c>
      <c r="I177" s="189"/>
      <c r="J177" s="186"/>
      <c r="K177" s="186"/>
      <c r="L177" s="190"/>
      <c r="M177" s="191"/>
      <c r="N177" s="192"/>
      <c r="O177" s="192"/>
      <c r="P177" s="192"/>
      <c r="Q177" s="192"/>
      <c r="R177" s="192"/>
      <c r="S177" s="192"/>
      <c r="T177" s="193"/>
      <c r="AT177" s="194" t="s">
        <v>116</v>
      </c>
      <c r="AU177" s="194" t="s">
        <v>80</v>
      </c>
      <c r="AV177" s="12" t="s">
        <v>80</v>
      </c>
      <c r="AW177" s="12" t="s">
        <v>34</v>
      </c>
      <c r="AX177" s="12" t="s">
        <v>72</v>
      </c>
      <c r="AY177" s="194" t="s">
        <v>109</v>
      </c>
    </row>
    <row r="178" spans="1:65" s="13" customFormat="1">
      <c r="B178" s="195"/>
      <c r="C178" s="196"/>
      <c r="D178" s="180" t="s">
        <v>116</v>
      </c>
      <c r="E178" s="197" t="s">
        <v>19</v>
      </c>
      <c r="F178" s="198" t="s">
        <v>273</v>
      </c>
      <c r="G178" s="196"/>
      <c r="H178" s="199">
        <v>25.536000000000001</v>
      </c>
      <c r="I178" s="200"/>
      <c r="J178" s="196"/>
      <c r="K178" s="196"/>
      <c r="L178" s="201"/>
      <c r="M178" s="202"/>
      <c r="N178" s="203"/>
      <c r="O178" s="203"/>
      <c r="P178" s="203"/>
      <c r="Q178" s="203"/>
      <c r="R178" s="203"/>
      <c r="S178" s="203"/>
      <c r="T178" s="204"/>
      <c r="AT178" s="205" t="s">
        <v>116</v>
      </c>
      <c r="AU178" s="205" t="s">
        <v>80</v>
      </c>
      <c r="AV178" s="13" t="s">
        <v>82</v>
      </c>
      <c r="AW178" s="13" t="s">
        <v>34</v>
      </c>
      <c r="AX178" s="13" t="s">
        <v>72</v>
      </c>
      <c r="AY178" s="205" t="s">
        <v>109</v>
      </c>
    </row>
    <row r="179" spans="1:65" s="15" customFormat="1">
      <c r="B179" s="214"/>
      <c r="C179" s="215"/>
      <c r="D179" s="180" t="s">
        <v>116</v>
      </c>
      <c r="E179" s="216" t="s">
        <v>19</v>
      </c>
      <c r="F179" s="217" t="s">
        <v>176</v>
      </c>
      <c r="G179" s="215"/>
      <c r="H179" s="218">
        <v>230.35599999999999</v>
      </c>
      <c r="I179" s="219"/>
      <c r="J179" s="215"/>
      <c r="K179" s="215"/>
      <c r="L179" s="220"/>
      <c r="M179" s="221"/>
      <c r="N179" s="222"/>
      <c r="O179" s="222"/>
      <c r="P179" s="222"/>
      <c r="Q179" s="222"/>
      <c r="R179" s="222"/>
      <c r="S179" s="222"/>
      <c r="T179" s="223"/>
      <c r="AT179" s="224" t="s">
        <v>116</v>
      </c>
      <c r="AU179" s="224" t="s">
        <v>80</v>
      </c>
      <c r="AV179" s="15" t="s">
        <v>114</v>
      </c>
      <c r="AW179" s="15" t="s">
        <v>34</v>
      </c>
      <c r="AX179" s="15" t="s">
        <v>80</v>
      </c>
      <c r="AY179" s="224" t="s">
        <v>109</v>
      </c>
    </row>
    <row r="180" spans="1:65" s="2" customFormat="1" ht="16.5" customHeight="1">
      <c r="A180" s="35"/>
      <c r="B180" s="36"/>
      <c r="C180" s="167" t="s">
        <v>203</v>
      </c>
      <c r="D180" s="167" t="s">
        <v>110</v>
      </c>
      <c r="E180" s="168" t="s">
        <v>274</v>
      </c>
      <c r="F180" s="169" t="s">
        <v>275</v>
      </c>
      <c r="G180" s="170" t="s">
        <v>202</v>
      </c>
      <c r="H180" s="171">
        <v>159.6</v>
      </c>
      <c r="I180" s="172"/>
      <c r="J180" s="173">
        <f>ROUND(I180*H180,2)</f>
        <v>0</v>
      </c>
      <c r="K180" s="169" t="s">
        <v>151</v>
      </c>
      <c r="L180" s="40"/>
      <c r="M180" s="174" t="s">
        <v>19</v>
      </c>
      <c r="N180" s="175" t="s">
        <v>45</v>
      </c>
      <c r="O180" s="66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78" t="s">
        <v>114</v>
      </c>
      <c r="AT180" s="178" t="s">
        <v>110</v>
      </c>
      <c r="AU180" s="178" t="s">
        <v>80</v>
      </c>
      <c r="AY180" s="18" t="s">
        <v>109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8" t="s">
        <v>114</v>
      </c>
      <c r="BK180" s="179">
        <f>ROUND(I180*H180,2)</f>
        <v>0</v>
      </c>
      <c r="BL180" s="18" t="s">
        <v>114</v>
      </c>
      <c r="BM180" s="178" t="s">
        <v>276</v>
      </c>
    </row>
    <row r="181" spans="1:65" s="2" customFormat="1">
      <c r="A181" s="35"/>
      <c r="B181" s="36"/>
      <c r="C181" s="37"/>
      <c r="D181" s="180" t="s">
        <v>115</v>
      </c>
      <c r="E181" s="37"/>
      <c r="F181" s="181" t="s">
        <v>277</v>
      </c>
      <c r="G181" s="37"/>
      <c r="H181" s="37"/>
      <c r="I181" s="182"/>
      <c r="J181" s="37"/>
      <c r="K181" s="37"/>
      <c r="L181" s="40"/>
      <c r="M181" s="183"/>
      <c r="N181" s="184"/>
      <c r="O181" s="66"/>
      <c r="P181" s="66"/>
      <c r="Q181" s="66"/>
      <c r="R181" s="66"/>
      <c r="S181" s="66"/>
      <c r="T181" s="67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115</v>
      </c>
      <c r="AU181" s="18" t="s">
        <v>80</v>
      </c>
    </row>
    <row r="182" spans="1:65" s="2" customFormat="1">
      <c r="A182" s="35"/>
      <c r="B182" s="36"/>
      <c r="C182" s="37"/>
      <c r="D182" s="212" t="s">
        <v>153</v>
      </c>
      <c r="E182" s="37"/>
      <c r="F182" s="213" t="s">
        <v>278</v>
      </c>
      <c r="G182" s="37"/>
      <c r="H182" s="37"/>
      <c r="I182" s="182"/>
      <c r="J182" s="37"/>
      <c r="K182" s="37"/>
      <c r="L182" s="40"/>
      <c r="M182" s="183"/>
      <c r="N182" s="184"/>
      <c r="O182" s="66"/>
      <c r="P182" s="66"/>
      <c r="Q182" s="66"/>
      <c r="R182" s="66"/>
      <c r="S182" s="66"/>
      <c r="T182" s="67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153</v>
      </c>
      <c r="AU182" s="18" t="s">
        <v>80</v>
      </c>
    </row>
    <row r="183" spans="1:65" s="12" customFormat="1">
      <c r="B183" s="185"/>
      <c r="C183" s="186"/>
      <c r="D183" s="180" t="s">
        <v>116</v>
      </c>
      <c r="E183" s="187" t="s">
        <v>19</v>
      </c>
      <c r="F183" s="188" t="s">
        <v>252</v>
      </c>
      <c r="G183" s="186"/>
      <c r="H183" s="187" t="s">
        <v>19</v>
      </c>
      <c r="I183" s="189"/>
      <c r="J183" s="186"/>
      <c r="K183" s="186"/>
      <c r="L183" s="190"/>
      <c r="M183" s="191"/>
      <c r="N183" s="192"/>
      <c r="O183" s="192"/>
      <c r="P183" s="192"/>
      <c r="Q183" s="192"/>
      <c r="R183" s="192"/>
      <c r="S183" s="192"/>
      <c r="T183" s="193"/>
      <c r="AT183" s="194" t="s">
        <v>116</v>
      </c>
      <c r="AU183" s="194" t="s">
        <v>80</v>
      </c>
      <c r="AV183" s="12" t="s">
        <v>80</v>
      </c>
      <c r="AW183" s="12" t="s">
        <v>34</v>
      </c>
      <c r="AX183" s="12" t="s">
        <v>72</v>
      </c>
      <c r="AY183" s="194" t="s">
        <v>109</v>
      </c>
    </row>
    <row r="184" spans="1:65" s="12" customFormat="1">
      <c r="B184" s="185"/>
      <c r="C184" s="186"/>
      <c r="D184" s="180" t="s">
        <v>116</v>
      </c>
      <c r="E184" s="187" t="s">
        <v>19</v>
      </c>
      <c r="F184" s="188" t="s">
        <v>270</v>
      </c>
      <c r="G184" s="186"/>
      <c r="H184" s="187" t="s">
        <v>19</v>
      </c>
      <c r="I184" s="189"/>
      <c r="J184" s="186"/>
      <c r="K184" s="186"/>
      <c r="L184" s="190"/>
      <c r="M184" s="191"/>
      <c r="N184" s="192"/>
      <c r="O184" s="192"/>
      <c r="P184" s="192"/>
      <c r="Q184" s="192"/>
      <c r="R184" s="192"/>
      <c r="S184" s="192"/>
      <c r="T184" s="193"/>
      <c r="AT184" s="194" t="s">
        <v>116</v>
      </c>
      <c r="AU184" s="194" t="s">
        <v>80</v>
      </c>
      <c r="AV184" s="12" t="s">
        <v>80</v>
      </c>
      <c r="AW184" s="12" t="s">
        <v>34</v>
      </c>
      <c r="AX184" s="12" t="s">
        <v>72</v>
      </c>
      <c r="AY184" s="194" t="s">
        <v>109</v>
      </c>
    </row>
    <row r="185" spans="1:65" s="13" customFormat="1">
      <c r="B185" s="195"/>
      <c r="C185" s="196"/>
      <c r="D185" s="180" t="s">
        <v>116</v>
      </c>
      <c r="E185" s="197" t="s">
        <v>19</v>
      </c>
      <c r="F185" s="198" t="s">
        <v>254</v>
      </c>
      <c r="G185" s="196"/>
      <c r="H185" s="199">
        <v>159.6</v>
      </c>
      <c r="I185" s="200"/>
      <c r="J185" s="196"/>
      <c r="K185" s="196"/>
      <c r="L185" s="201"/>
      <c r="M185" s="202"/>
      <c r="N185" s="203"/>
      <c r="O185" s="203"/>
      <c r="P185" s="203"/>
      <c r="Q185" s="203"/>
      <c r="R185" s="203"/>
      <c r="S185" s="203"/>
      <c r="T185" s="204"/>
      <c r="AT185" s="205" t="s">
        <v>116</v>
      </c>
      <c r="AU185" s="205" t="s">
        <v>80</v>
      </c>
      <c r="AV185" s="13" t="s">
        <v>82</v>
      </c>
      <c r="AW185" s="13" t="s">
        <v>34</v>
      </c>
      <c r="AX185" s="13" t="s">
        <v>80</v>
      </c>
      <c r="AY185" s="205" t="s">
        <v>109</v>
      </c>
    </row>
    <row r="186" spans="1:65" s="2" customFormat="1" ht="16.5" customHeight="1">
      <c r="A186" s="35"/>
      <c r="B186" s="36"/>
      <c r="C186" s="167" t="s">
        <v>279</v>
      </c>
      <c r="D186" s="167" t="s">
        <v>110</v>
      </c>
      <c r="E186" s="168" t="s">
        <v>280</v>
      </c>
      <c r="F186" s="169" t="s">
        <v>281</v>
      </c>
      <c r="G186" s="170" t="s">
        <v>163</v>
      </c>
      <c r="H186" s="171">
        <v>40</v>
      </c>
      <c r="I186" s="172"/>
      <c r="J186" s="173">
        <f>ROUND(I186*H186,2)</f>
        <v>0</v>
      </c>
      <c r="K186" s="169" t="s">
        <v>151</v>
      </c>
      <c r="L186" s="40"/>
      <c r="M186" s="174" t="s">
        <v>19</v>
      </c>
      <c r="N186" s="175" t="s">
        <v>45</v>
      </c>
      <c r="O186" s="66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78" t="s">
        <v>114</v>
      </c>
      <c r="AT186" s="178" t="s">
        <v>110</v>
      </c>
      <c r="AU186" s="178" t="s">
        <v>80</v>
      </c>
      <c r="AY186" s="18" t="s">
        <v>109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8" t="s">
        <v>114</v>
      </c>
      <c r="BK186" s="179">
        <f>ROUND(I186*H186,2)</f>
        <v>0</v>
      </c>
      <c r="BL186" s="18" t="s">
        <v>114</v>
      </c>
      <c r="BM186" s="178" t="s">
        <v>282</v>
      </c>
    </row>
    <row r="187" spans="1:65" s="2" customFormat="1">
      <c r="A187" s="35"/>
      <c r="B187" s="36"/>
      <c r="C187" s="37"/>
      <c r="D187" s="180" t="s">
        <v>115</v>
      </c>
      <c r="E187" s="37"/>
      <c r="F187" s="181" t="s">
        <v>283</v>
      </c>
      <c r="G187" s="37"/>
      <c r="H187" s="37"/>
      <c r="I187" s="182"/>
      <c r="J187" s="37"/>
      <c r="K187" s="37"/>
      <c r="L187" s="40"/>
      <c r="M187" s="183"/>
      <c r="N187" s="184"/>
      <c r="O187" s="66"/>
      <c r="P187" s="66"/>
      <c r="Q187" s="66"/>
      <c r="R187" s="66"/>
      <c r="S187" s="66"/>
      <c r="T187" s="67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115</v>
      </c>
      <c r="AU187" s="18" t="s">
        <v>80</v>
      </c>
    </row>
    <row r="188" spans="1:65" s="2" customFormat="1">
      <c r="A188" s="35"/>
      <c r="B188" s="36"/>
      <c r="C188" s="37"/>
      <c r="D188" s="212" t="s">
        <v>153</v>
      </c>
      <c r="E188" s="37"/>
      <c r="F188" s="213" t="s">
        <v>284</v>
      </c>
      <c r="G188" s="37"/>
      <c r="H188" s="37"/>
      <c r="I188" s="182"/>
      <c r="J188" s="37"/>
      <c r="K188" s="37"/>
      <c r="L188" s="40"/>
      <c r="M188" s="183"/>
      <c r="N188" s="184"/>
      <c r="O188" s="66"/>
      <c r="P188" s="66"/>
      <c r="Q188" s="66"/>
      <c r="R188" s="66"/>
      <c r="S188" s="66"/>
      <c r="T188" s="67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153</v>
      </c>
      <c r="AU188" s="18" t="s">
        <v>80</v>
      </c>
    </row>
    <row r="189" spans="1:65" s="12" customFormat="1">
      <c r="B189" s="185"/>
      <c r="C189" s="186"/>
      <c r="D189" s="180" t="s">
        <v>116</v>
      </c>
      <c r="E189" s="187" t="s">
        <v>19</v>
      </c>
      <c r="F189" s="188" t="s">
        <v>285</v>
      </c>
      <c r="G189" s="186"/>
      <c r="H189" s="187" t="s">
        <v>19</v>
      </c>
      <c r="I189" s="189"/>
      <c r="J189" s="186"/>
      <c r="K189" s="186"/>
      <c r="L189" s="190"/>
      <c r="M189" s="191"/>
      <c r="N189" s="192"/>
      <c r="O189" s="192"/>
      <c r="P189" s="192"/>
      <c r="Q189" s="192"/>
      <c r="R189" s="192"/>
      <c r="S189" s="192"/>
      <c r="T189" s="193"/>
      <c r="AT189" s="194" t="s">
        <v>116</v>
      </c>
      <c r="AU189" s="194" t="s">
        <v>80</v>
      </c>
      <c r="AV189" s="12" t="s">
        <v>80</v>
      </c>
      <c r="AW189" s="12" t="s">
        <v>34</v>
      </c>
      <c r="AX189" s="12" t="s">
        <v>72</v>
      </c>
      <c r="AY189" s="194" t="s">
        <v>109</v>
      </c>
    </row>
    <row r="190" spans="1:65" s="13" customFormat="1">
      <c r="B190" s="195"/>
      <c r="C190" s="196"/>
      <c r="D190" s="180" t="s">
        <v>116</v>
      </c>
      <c r="E190" s="197" t="s">
        <v>19</v>
      </c>
      <c r="F190" s="198" t="s">
        <v>286</v>
      </c>
      <c r="G190" s="196"/>
      <c r="H190" s="199">
        <v>40</v>
      </c>
      <c r="I190" s="200"/>
      <c r="J190" s="196"/>
      <c r="K190" s="196"/>
      <c r="L190" s="201"/>
      <c r="M190" s="202"/>
      <c r="N190" s="203"/>
      <c r="O190" s="203"/>
      <c r="P190" s="203"/>
      <c r="Q190" s="203"/>
      <c r="R190" s="203"/>
      <c r="S190" s="203"/>
      <c r="T190" s="204"/>
      <c r="AT190" s="205" t="s">
        <v>116</v>
      </c>
      <c r="AU190" s="205" t="s">
        <v>80</v>
      </c>
      <c r="AV190" s="13" t="s">
        <v>82</v>
      </c>
      <c r="AW190" s="13" t="s">
        <v>34</v>
      </c>
      <c r="AX190" s="13" t="s">
        <v>80</v>
      </c>
      <c r="AY190" s="205" t="s">
        <v>109</v>
      </c>
    </row>
    <row r="191" spans="1:65" s="2" customFormat="1" ht="16.5" customHeight="1">
      <c r="A191" s="35"/>
      <c r="B191" s="36"/>
      <c r="C191" s="167" t="s">
        <v>211</v>
      </c>
      <c r="D191" s="167" t="s">
        <v>110</v>
      </c>
      <c r="E191" s="168" t="s">
        <v>287</v>
      </c>
      <c r="F191" s="169" t="s">
        <v>288</v>
      </c>
      <c r="G191" s="170" t="s">
        <v>163</v>
      </c>
      <c r="H191" s="171">
        <v>95</v>
      </c>
      <c r="I191" s="172"/>
      <c r="J191" s="173">
        <f>ROUND(I191*H191,2)</f>
        <v>0</v>
      </c>
      <c r="K191" s="169" t="s">
        <v>151</v>
      </c>
      <c r="L191" s="40"/>
      <c r="M191" s="174" t="s">
        <v>19</v>
      </c>
      <c r="N191" s="175" t="s">
        <v>45</v>
      </c>
      <c r="O191" s="66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78" t="s">
        <v>114</v>
      </c>
      <c r="AT191" s="178" t="s">
        <v>110</v>
      </c>
      <c r="AU191" s="178" t="s">
        <v>80</v>
      </c>
      <c r="AY191" s="18" t="s">
        <v>109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8" t="s">
        <v>114</v>
      </c>
      <c r="BK191" s="179">
        <f>ROUND(I191*H191,2)</f>
        <v>0</v>
      </c>
      <c r="BL191" s="18" t="s">
        <v>114</v>
      </c>
      <c r="BM191" s="178" t="s">
        <v>289</v>
      </c>
    </row>
    <row r="192" spans="1:65" s="2" customFormat="1">
      <c r="A192" s="35"/>
      <c r="B192" s="36"/>
      <c r="C192" s="37"/>
      <c r="D192" s="180" t="s">
        <v>115</v>
      </c>
      <c r="E192" s="37"/>
      <c r="F192" s="181" t="s">
        <v>290</v>
      </c>
      <c r="G192" s="37"/>
      <c r="H192" s="37"/>
      <c r="I192" s="182"/>
      <c r="J192" s="37"/>
      <c r="K192" s="37"/>
      <c r="L192" s="40"/>
      <c r="M192" s="183"/>
      <c r="N192" s="184"/>
      <c r="O192" s="66"/>
      <c r="P192" s="66"/>
      <c r="Q192" s="66"/>
      <c r="R192" s="66"/>
      <c r="S192" s="66"/>
      <c r="T192" s="67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115</v>
      </c>
      <c r="AU192" s="18" t="s">
        <v>80</v>
      </c>
    </row>
    <row r="193" spans="1:65" s="2" customFormat="1">
      <c r="A193" s="35"/>
      <c r="B193" s="36"/>
      <c r="C193" s="37"/>
      <c r="D193" s="212" t="s">
        <v>153</v>
      </c>
      <c r="E193" s="37"/>
      <c r="F193" s="213" t="s">
        <v>291</v>
      </c>
      <c r="G193" s="37"/>
      <c r="H193" s="37"/>
      <c r="I193" s="182"/>
      <c r="J193" s="37"/>
      <c r="K193" s="37"/>
      <c r="L193" s="40"/>
      <c r="M193" s="183"/>
      <c r="N193" s="184"/>
      <c r="O193" s="66"/>
      <c r="P193" s="66"/>
      <c r="Q193" s="66"/>
      <c r="R193" s="66"/>
      <c r="S193" s="66"/>
      <c r="T193" s="67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153</v>
      </c>
      <c r="AU193" s="18" t="s">
        <v>80</v>
      </c>
    </row>
    <row r="194" spans="1:65" s="13" customFormat="1">
      <c r="B194" s="195"/>
      <c r="C194" s="196"/>
      <c r="D194" s="180" t="s">
        <v>116</v>
      </c>
      <c r="E194" s="197" t="s">
        <v>19</v>
      </c>
      <c r="F194" s="198" t="s">
        <v>292</v>
      </c>
      <c r="G194" s="196"/>
      <c r="H194" s="199">
        <v>95</v>
      </c>
      <c r="I194" s="200"/>
      <c r="J194" s="196"/>
      <c r="K194" s="196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116</v>
      </c>
      <c r="AU194" s="205" t="s">
        <v>80</v>
      </c>
      <c r="AV194" s="13" t="s">
        <v>82</v>
      </c>
      <c r="AW194" s="13" t="s">
        <v>34</v>
      </c>
      <c r="AX194" s="13" t="s">
        <v>80</v>
      </c>
      <c r="AY194" s="205" t="s">
        <v>109</v>
      </c>
    </row>
    <row r="195" spans="1:65" s="2" customFormat="1" ht="16.5" customHeight="1">
      <c r="A195" s="35"/>
      <c r="B195" s="36"/>
      <c r="C195" s="167" t="s">
        <v>7</v>
      </c>
      <c r="D195" s="167" t="s">
        <v>110</v>
      </c>
      <c r="E195" s="168" t="s">
        <v>293</v>
      </c>
      <c r="F195" s="169" t="s">
        <v>294</v>
      </c>
      <c r="G195" s="170" t="s">
        <v>163</v>
      </c>
      <c r="H195" s="171">
        <v>40</v>
      </c>
      <c r="I195" s="172"/>
      <c r="J195" s="173">
        <f>ROUND(I195*H195,2)</f>
        <v>0</v>
      </c>
      <c r="K195" s="169" t="s">
        <v>151</v>
      </c>
      <c r="L195" s="40"/>
      <c r="M195" s="174" t="s">
        <v>19</v>
      </c>
      <c r="N195" s="175" t="s">
        <v>45</v>
      </c>
      <c r="O195" s="66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78" t="s">
        <v>114</v>
      </c>
      <c r="AT195" s="178" t="s">
        <v>110</v>
      </c>
      <c r="AU195" s="178" t="s">
        <v>80</v>
      </c>
      <c r="AY195" s="18" t="s">
        <v>109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8" t="s">
        <v>114</v>
      </c>
      <c r="BK195" s="179">
        <f>ROUND(I195*H195,2)</f>
        <v>0</v>
      </c>
      <c r="BL195" s="18" t="s">
        <v>114</v>
      </c>
      <c r="BM195" s="178" t="s">
        <v>295</v>
      </c>
    </row>
    <row r="196" spans="1:65" s="2" customFormat="1">
      <c r="A196" s="35"/>
      <c r="B196" s="36"/>
      <c r="C196" s="37"/>
      <c r="D196" s="180" t="s">
        <v>115</v>
      </c>
      <c r="E196" s="37"/>
      <c r="F196" s="181" t="s">
        <v>296</v>
      </c>
      <c r="G196" s="37"/>
      <c r="H196" s="37"/>
      <c r="I196" s="182"/>
      <c r="J196" s="37"/>
      <c r="K196" s="37"/>
      <c r="L196" s="40"/>
      <c r="M196" s="183"/>
      <c r="N196" s="184"/>
      <c r="O196" s="66"/>
      <c r="P196" s="66"/>
      <c r="Q196" s="66"/>
      <c r="R196" s="66"/>
      <c r="S196" s="66"/>
      <c r="T196" s="67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115</v>
      </c>
      <c r="AU196" s="18" t="s">
        <v>80</v>
      </c>
    </row>
    <row r="197" spans="1:65" s="2" customFormat="1">
      <c r="A197" s="35"/>
      <c r="B197" s="36"/>
      <c r="C197" s="37"/>
      <c r="D197" s="212" t="s">
        <v>153</v>
      </c>
      <c r="E197" s="37"/>
      <c r="F197" s="213" t="s">
        <v>297</v>
      </c>
      <c r="G197" s="37"/>
      <c r="H197" s="37"/>
      <c r="I197" s="182"/>
      <c r="J197" s="37"/>
      <c r="K197" s="37"/>
      <c r="L197" s="40"/>
      <c r="M197" s="183"/>
      <c r="N197" s="184"/>
      <c r="O197" s="66"/>
      <c r="P197" s="66"/>
      <c r="Q197" s="66"/>
      <c r="R197" s="66"/>
      <c r="S197" s="66"/>
      <c r="T197" s="67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153</v>
      </c>
      <c r="AU197" s="18" t="s">
        <v>80</v>
      </c>
    </row>
    <row r="198" spans="1:65" s="12" customFormat="1">
      <c r="B198" s="185"/>
      <c r="C198" s="186"/>
      <c r="D198" s="180" t="s">
        <v>116</v>
      </c>
      <c r="E198" s="187" t="s">
        <v>19</v>
      </c>
      <c r="F198" s="188" t="s">
        <v>298</v>
      </c>
      <c r="G198" s="186"/>
      <c r="H198" s="187" t="s">
        <v>19</v>
      </c>
      <c r="I198" s="189"/>
      <c r="J198" s="186"/>
      <c r="K198" s="186"/>
      <c r="L198" s="190"/>
      <c r="M198" s="191"/>
      <c r="N198" s="192"/>
      <c r="O198" s="192"/>
      <c r="P198" s="192"/>
      <c r="Q198" s="192"/>
      <c r="R198" s="192"/>
      <c r="S198" s="192"/>
      <c r="T198" s="193"/>
      <c r="AT198" s="194" t="s">
        <v>116</v>
      </c>
      <c r="AU198" s="194" t="s">
        <v>80</v>
      </c>
      <c r="AV198" s="12" t="s">
        <v>80</v>
      </c>
      <c r="AW198" s="12" t="s">
        <v>34</v>
      </c>
      <c r="AX198" s="12" t="s">
        <v>72</v>
      </c>
      <c r="AY198" s="194" t="s">
        <v>109</v>
      </c>
    </row>
    <row r="199" spans="1:65" s="13" customFormat="1">
      <c r="B199" s="195"/>
      <c r="C199" s="196"/>
      <c r="D199" s="180" t="s">
        <v>116</v>
      </c>
      <c r="E199" s="197" t="s">
        <v>19</v>
      </c>
      <c r="F199" s="198" t="s">
        <v>286</v>
      </c>
      <c r="G199" s="196"/>
      <c r="H199" s="199">
        <v>40</v>
      </c>
      <c r="I199" s="200"/>
      <c r="J199" s="196"/>
      <c r="K199" s="196"/>
      <c r="L199" s="201"/>
      <c r="M199" s="202"/>
      <c r="N199" s="203"/>
      <c r="O199" s="203"/>
      <c r="P199" s="203"/>
      <c r="Q199" s="203"/>
      <c r="R199" s="203"/>
      <c r="S199" s="203"/>
      <c r="T199" s="204"/>
      <c r="AT199" s="205" t="s">
        <v>116</v>
      </c>
      <c r="AU199" s="205" t="s">
        <v>80</v>
      </c>
      <c r="AV199" s="13" t="s">
        <v>82</v>
      </c>
      <c r="AW199" s="13" t="s">
        <v>34</v>
      </c>
      <c r="AX199" s="13" t="s">
        <v>80</v>
      </c>
      <c r="AY199" s="205" t="s">
        <v>109</v>
      </c>
    </row>
    <row r="200" spans="1:65" s="2" customFormat="1" ht="16.5" customHeight="1">
      <c r="A200" s="35"/>
      <c r="B200" s="36"/>
      <c r="C200" s="225" t="s">
        <v>218</v>
      </c>
      <c r="D200" s="225" t="s">
        <v>235</v>
      </c>
      <c r="E200" s="226" t="s">
        <v>299</v>
      </c>
      <c r="F200" s="227" t="s">
        <v>300</v>
      </c>
      <c r="G200" s="228" t="s">
        <v>301</v>
      </c>
      <c r="H200" s="229">
        <v>1.32</v>
      </c>
      <c r="I200" s="230"/>
      <c r="J200" s="231">
        <f>ROUND(I200*H200,2)</f>
        <v>0</v>
      </c>
      <c r="K200" s="227" t="s">
        <v>151</v>
      </c>
      <c r="L200" s="232"/>
      <c r="M200" s="233" t="s">
        <v>19</v>
      </c>
      <c r="N200" s="234" t="s">
        <v>45</v>
      </c>
      <c r="O200" s="66"/>
      <c r="P200" s="176">
        <f>O200*H200</f>
        <v>0</v>
      </c>
      <c r="Q200" s="176">
        <v>1E-3</v>
      </c>
      <c r="R200" s="176">
        <f>Q200*H200</f>
        <v>1.32E-3</v>
      </c>
      <c r="S200" s="176">
        <v>0</v>
      </c>
      <c r="T200" s="17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78" t="s">
        <v>129</v>
      </c>
      <c r="AT200" s="178" t="s">
        <v>235</v>
      </c>
      <c r="AU200" s="178" t="s">
        <v>80</v>
      </c>
      <c r="AY200" s="18" t="s">
        <v>109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8" t="s">
        <v>114</v>
      </c>
      <c r="BK200" s="179">
        <f>ROUND(I200*H200,2)</f>
        <v>0</v>
      </c>
      <c r="BL200" s="18" t="s">
        <v>114</v>
      </c>
      <c r="BM200" s="178" t="s">
        <v>82</v>
      </c>
    </row>
    <row r="201" spans="1:65" s="2" customFormat="1">
      <c r="A201" s="35"/>
      <c r="B201" s="36"/>
      <c r="C201" s="37"/>
      <c r="D201" s="180" t="s">
        <v>115</v>
      </c>
      <c r="E201" s="37"/>
      <c r="F201" s="181" t="s">
        <v>300</v>
      </c>
      <c r="G201" s="37"/>
      <c r="H201" s="37"/>
      <c r="I201" s="182"/>
      <c r="J201" s="37"/>
      <c r="K201" s="37"/>
      <c r="L201" s="40"/>
      <c r="M201" s="183"/>
      <c r="N201" s="184"/>
      <c r="O201" s="66"/>
      <c r="P201" s="66"/>
      <c r="Q201" s="66"/>
      <c r="R201" s="66"/>
      <c r="S201" s="66"/>
      <c r="T201" s="67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115</v>
      </c>
      <c r="AU201" s="18" t="s">
        <v>80</v>
      </c>
    </row>
    <row r="202" spans="1:65" s="13" customFormat="1">
      <c r="B202" s="195"/>
      <c r="C202" s="196"/>
      <c r="D202" s="180" t="s">
        <v>116</v>
      </c>
      <c r="E202" s="197" t="s">
        <v>19</v>
      </c>
      <c r="F202" s="198" t="s">
        <v>302</v>
      </c>
      <c r="G202" s="196"/>
      <c r="H202" s="199">
        <v>1.32</v>
      </c>
      <c r="I202" s="200"/>
      <c r="J202" s="196"/>
      <c r="K202" s="196"/>
      <c r="L202" s="201"/>
      <c r="M202" s="202"/>
      <c r="N202" s="203"/>
      <c r="O202" s="203"/>
      <c r="P202" s="203"/>
      <c r="Q202" s="203"/>
      <c r="R202" s="203"/>
      <c r="S202" s="203"/>
      <c r="T202" s="204"/>
      <c r="AT202" s="205" t="s">
        <v>116</v>
      </c>
      <c r="AU202" s="205" t="s">
        <v>80</v>
      </c>
      <c r="AV202" s="13" t="s">
        <v>82</v>
      </c>
      <c r="AW202" s="13" t="s">
        <v>34</v>
      </c>
      <c r="AX202" s="13" t="s">
        <v>80</v>
      </c>
      <c r="AY202" s="205" t="s">
        <v>109</v>
      </c>
    </row>
    <row r="203" spans="1:65" s="2" customFormat="1" ht="16.5" customHeight="1">
      <c r="A203" s="35"/>
      <c r="B203" s="36"/>
      <c r="C203" s="167" t="s">
        <v>303</v>
      </c>
      <c r="D203" s="167" t="s">
        <v>110</v>
      </c>
      <c r="E203" s="168" t="s">
        <v>304</v>
      </c>
      <c r="F203" s="169" t="s">
        <v>305</v>
      </c>
      <c r="G203" s="170" t="s">
        <v>163</v>
      </c>
      <c r="H203" s="171">
        <v>40</v>
      </c>
      <c r="I203" s="172"/>
      <c r="J203" s="173">
        <f>ROUND(I203*H203,2)</f>
        <v>0</v>
      </c>
      <c r="K203" s="169" t="s">
        <v>151</v>
      </c>
      <c r="L203" s="40"/>
      <c r="M203" s="174" t="s">
        <v>19</v>
      </c>
      <c r="N203" s="175" t="s">
        <v>45</v>
      </c>
      <c r="O203" s="66"/>
      <c r="P203" s="176">
        <f>O203*H203</f>
        <v>0</v>
      </c>
      <c r="Q203" s="176">
        <v>0</v>
      </c>
      <c r="R203" s="176">
        <f>Q203*H203</f>
        <v>0</v>
      </c>
      <c r="S203" s="176">
        <v>0</v>
      </c>
      <c r="T203" s="17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78" t="s">
        <v>114</v>
      </c>
      <c r="AT203" s="178" t="s">
        <v>110</v>
      </c>
      <c r="AU203" s="178" t="s">
        <v>80</v>
      </c>
      <c r="AY203" s="18" t="s">
        <v>109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114</v>
      </c>
      <c r="BK203" s="179">
        <f>ROUND(I203*H203,2)</f>
        <v>0</v>
      </c>
      <c r="BL203" s="18" t="s">
        <v>114</v>
      </c>
      <c r="BM203" s="178" t="s">
        <v>306</v>
      </c>
    </row>
    <row r="204" spans="1:65" s="2" customFormat="1" ht="19.5">
      <c r="A204" s="35"/>
      <c r="B204" s="36"/>
      <c r="C204" s="37"/>
      <c r="D204" s="180" t="s">
        <v>115</v>
      </c>
      <c r="E204" s="37"/>
      <c r="F204" s="181" t="s">
        <v>307</v>
      </c>
      <c r="G204" s="37"/>
      <c r="H204" s="37"/>
      <c r="I204" s="182"/>
      <c r="J204" s="37"/>
      <c r="K204" s="37"/>
      <c r="L204" s="40"/>
      <c r="M204" s="183"/>
      <c r="N204" s="184"/>
      <c r="O204" s="66"/>
      <c r="P204" s="66"/>
      <c r="Q204" s="66"/>
      <c r="R204" s="66"/>
      <c r="S204" s="66"/>
      <c r="T204" s="67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115</v>
      </c>
      <c r="AU204" s="18" t="s">
        <v>80</v>
      </c>
    </row>
    <row r="205" spans="1:65" s="2" customFormat="1">
      <c r="A205" s="35"/>
      <c r="B205" s="36"/>
      <c r="C205" s="37"/>
      <c r="D205" s="212" t="s">
        <v>153</v>
      </c>
      <c r="E205" s="37"/>
      <c r="F205" s="213" t="s">
        <v>308</v>
      </c>
      <c r="G205" s="37"/>
      <c r="H205" s="37"/>
      <c r="I205" s="182"/>
      <c r="J205" s="37"/>
      <c r="K205" s="37"/>
      <c r="L205" s="40"/>
      <c r="M205" s="183"/>
      <c r="N205" s="184"/>
      <c r="O205" s="66"/>
      <c r="P205" s="66"/>
      <c r="Q205" s="66"/>
      <c r="R205" s="66"/>
      <c r="S205" s="66"/>
      <c r="T205" s="67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153</v>
      </c>
      <c r="AU205" s="18" t="s">
        <v>80</v>
      </c>
    </row>
    <row r="206" spans="1:65" s="12" customFormat="1">
      <c r="B206" s="185"/>
      <c r="C206" s="186"/>
      <c r="D206" s="180" t="s">
        <v>116</v>
      </c>
      <c r="E206" s="187" t="s">
        <v>19</v>
      </c>
      <c r="F206" s="188" t="s">
        <v>309</v>
      </c>
      <c r="G206" s="186"/>
      <c r="H206" s="187" t="s">
        <v>19</v>
      </c>
      <c r="I206" s="189"/>
      <c r="J206" s="186"/>
      <c r="K206" s="186"/>
      <c r="L206" s="190"/>
      <c r="M206" s="191"/>
      <c r="N206" s="192"/>
      <c r="O206" s="192"/>
      <c r="P206" s="192"/>
      <c r="Q206" s="192"/>
      <c r="R206" s="192"/>
      <c r="S206" s="192"/>
      <c r="T206" s="193"/>
      <c r="AT206" s="194" t="s">
        <v>116</v>
      </c>
      <c r="AU206" s="194" t="s">
        <v>80</v>
      </c>
      <c r="AV206" s="12" t="s">
        <v>80</v>
      </c>
      <c r="AW206" s="12" t="s">
        <v>34</v>
      </c>
      <c r="AX206" s="12" t="s">
        <v>72</v>
      </c>
      <c r="AY206" s="194" t="s">
        <v>109</v>
      </c>
    </row>
    <row r="207" spans="1:65" s="13" customFormat="1">
      <c r="B207" s="195"/>
      <c r="C207" s="196"/>
      <c r="D207" s="180" t="s">
        <v>116</v>
      </c>
      <c r="E207" s="197" t="s">
        <v>19</v>
      </c>
      <c r="F207" s="198" t="s">
        <v>286</v>
      </c>
      <c r="G207" s="196"/>
      <c r="H207" s="199">
        <v>40</v>
      </c>
      <c r="I207" s="200"/>
      <c r="J207" s="196"/>
      <c r="K207" s="196"/>
      <c r="L207" s="201"/>
      <c r="M207" s="202"/>
      <c r="N207" s="203"/>
      <c r="O207" s="203"/>
      <c r="P207" s="203"/>
      <c r="Q207" s="203"/>
      <c r="R207" s="203"/>
      <c r="S207" s="203"/>
      <c r="T207" s="204"/>
      <c r="AT207" s="205" t="s">
        <v>116</v>
      </c>
      <c r="AU207" s="205" t="s">
        <v>80</v>
      </c>
      <c r="AV207" s="13" t="s">
        <v>82</v>
      </c>
      <c r="AW207" s="13" t="s">
        <v>34</v>
      </c>
      <c r="AX207" s="13" t="s">
        <v>80</v>
      </c>
      <c r="AY207" s="205" t="s">
        <v>109</v>
      </c>
    </row>
    <row r="208" spans="1:65" s="2" customFormat="1" ht="16.5" customHeight="1">
      <c r="A208" s="35"/>
      <c r="B208" s="36"/>
      <c r="C208" s="167" t="s">
        <v>225</v>
      </c>
      <c r="D208" s="167" t="s">
        <v>110</v>
      </c>
      <c r="E208" s="168" t="s">
        <v>310</v>
      </c>
      <c r="F208" s="169" t="s">
        <v>311</v>
      </c>
      <c r="G208" s="170" t="s">
        <v>163</v>
      </c>
      <c r="H208" s="171">
        <v>40</v>
      </c>
      <c r="I208" s="172"/>
      <c r="J208" s="173">
        <f>ROUND(I208*H208,2)</f>
        <v>0</v>
      </c>
      <c r="K208" s="169" t="s">
        <v>151</v>
      </c>
      <c r="L208" s="40"/>
      <c r="M208" s="174" t="s">
        <v>19</v>
      </c>
      <c r="N208" s="175" t="s">
        <v>45</v>
      </c>
      <c r="O208" s="66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78" t="s">
        <v>114</v>
      </c>
      <c r="AT208" s="178" t="s">
        <v>110</v>
      </c>
      <c r="AU208" s="178" t="s">
        <v>80</v>
      </c>
      <c r="AY208" s="18" t="s">
        <v>109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8" t="s">
        <v>114</v>
      </c>
      <c r="BK208" s="179">
        <f>ROUND(I208*H208,2)</f>
        <v>0</v>
      </c>
      <c r="BL208" s="18" t="s">
        <v>114</v>
      </c>
      <c r="BM208" s="178" t="s">
        <v>312</v>
      </c>
    </row>
    <row r="209" spans="1:65" s="2" customFormat="1">
      <c r="A209" s="35"/>
      <c r="B209" s="36"/>
      <c r="C209" s="37"/>
      <c r="D209" s="180" t="s">
        <v>115</v>
      </c>
      <c r="E209" s="37"/>
      <c r="F209" s="181" t="s">
        <v>313</v>
      </c>
      <c r="G209" s="37"/>
      <c r="H209" s="37"/>
      <c r="I209" s="182"/>
      <c r="J209" s="37"/>
      <c r="K209" s="37"/>
      <c r="L209" s="40"/>
      <c r="M209" s="183"/>
      <c r="N209" s="184"/>
      <c r="O209" s="66"/>
      <c r="P209" s="66"/>
      <c r="Q209" s="66"/>
      <c r="R209" s="66"/>
      <c r="S209" s="66"/>
      <c r="T209" s="67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115</v>
      </c>
      <c r="AU209" s="18" t="s">
        <v>80</v>
      </c>
    </row>
    <row r="210" spans="1:65" s="2" customFormat="1">
      <c r="A210" s="35"/>
      <c r="B210" s="36"/>
      <c r="C210" s="37"/>
      <c r="D210" s="212" t="s">
        <v>153</v>
      </c>
      <c r="E210" s="37"/>
      <c r="F210" s="213" t="s">
        <v>314</v>
      </c>
      <c r="G210" s="37"/>
      <c r="H210" s="37"/>
      <c r="I210" s="182"/>
      <c r="J210" s="37"/>
      <c r="K210" s="37"/>
      <c r="L210" s="40"/>
      <c r="M210" s="183"/>
      <c r="N210" s="184"/>
      <c r="O210" s="66"/>
      <c r="P210" s="66"/>
      <c r="Q210" s="66"/>
      <c r="R210" s="66"/>
      <c r="S210" s="66"/>
      <c r="T210" s="67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153</v>
      </c>
      <c r="AU210" s="18" t="s">
        <v>80</v>
      </c>
    </row>
    <row r="211" spans="1:65" s="12" customFormat="1">
      <c r="B211" s="185"/>
      <c r="C211" s="186"/>
      <c r="D211" s="180" t="s">
        <v>116</v>
      </c>
      <c r="E211" s="187" t="s">
        <v>19</v>
      </c>
      <c r="F211" s="188" t="s">
        <v>315</v>
      </c>
      <c r="G211" s="186"/>
      <c r="H211" s="187" t="s">
        <v>19</v>
      </c>
      <c r="I211" s="189"/>
      <c r="J211" s="186"/>
      <c r="K211" s="186"/>
      <c r="L211" s="190"/>
      <c r="M211" s="191"/>
      <c r="N211" s="192"/>
      <c r="O211" s="192"/>
      <c r="P211" s="192"/>
      <c r="Q211" s="192"/>
      <c r="R211" s="192"/>
      <c r="S211" s="192"/>
      <c r="T211" s="193"/>
      <c r="AT211" s="194" t="s">
        <v>116</v>
      </c>
      <c r="AU211" s="194" t="s">
        <v>80</v>
      </c>
      <c r="AV211" s="12" t="s">
        <v>80</v>
      </c>
      <c r="AW211" s="12" t="s">
        <v>34</v>
      </c>
      <c r="AX211" s="12" t="s">
        <v>72</v>
      </c>
      <c r="AY211" s="194" t="s">
        <v>109</v>
      </c>
    </row>
    <row r="212" spans="1:65" s="13" customFormat="1">
      <c r="B212" s="195"/>
      <c r="C212" s="196"/>
      <c r="D212" s="180" t="s">
        <v>116</v>
      </c>
      <c r="E212" s="197" t="s">
        <v>19</v>
      </c>
      <c r="F212" s="198" t="s">
        <v>286</v>
      </c>
      <c r="G212" s="196"/>
      <c r="H212" s="199">
        <v>40</v>
      </c>
      <c r="I212" s="200"/>
      <c r="J212" s="196"/>
      <c r="K212" s="196"/>
      <c r="L212" s="201"/>
      <c r="M212" s="202"/>
      <c r="N212" s="203"/>
      <c r="O212" s="203"/>
      <c r="P212" s="203"/>
      <c r="Q212" s="203"/>
      <c r="R212" s="203"/>
      <c r="S212" s="203"/>
      <c r="T212" s="204"/>
      <c r="AT212" s="205" t="s">
        <v>116</v>
      </c>
      <c r="AU212" s="205" t="s">
        <v>80</v>
      </c>
      <c r="AV212" s="13" t="s">
        <v>82</v>
      </c>
      <c r="AW212" s="13" t="s">
        <v>34</v>
      </c>
      <c r="AX212" s="13" t="s">
        <v>80</v>
      </c>
      <c r="AY212" s="205" t="s">
        <v>109</v>
      </c>
    </row>
    <row r="213" spans="1:65" s="11" customFormat="1" ht="25.9" customHeight="1">
      <c r="B213" s="153"/>
      <c r="C213" s="154"/>
      <c r="D213" s="155" t="s">
        <v>71</v>
      </c>
      <c r="E213" s="156" t="s">
        <v>316</v>
      </c>
      <c r="F213" s="156" t="s">
        <v>317</v>
      </c>
      <c r="G213" s="154"/>
      <c r="H213" s="154"/>
      <c r="I213" s="157"/>
      <c r="J213" s="158">
        <f>BK213</f>
        <v>0</v>
      </c>
      <c r="K213" s="154"/>
      <c r="L213" s="159"/>
      <c r="M213" s="160"/>
      <c r="N213" s="161"/>
      <c r="O213" s="161"/>
      <c r="P213" s="162">
        <f>SUM(P214:P239)</f>
        <v>0</v>
      </c>
      <c r="Q213" s="161"/>
      <c r="R213" s="162">
        <f>SUM(R214:R239)</f>
        <v>23.562905699999998</v>
      </c>
      <c r="S213" s="161"/>
      <c r="T213" s="163">
        <f>SUM(T214:T239)</f>
        <v>0</v>
      </c>
      <c r="AR213" s="164" t="s">
        <v>80</v>
      </c>
      <c r="AT213" s="165" t="s">
        <v>71</v>
      </c>
      <c r="AU213" s="165" t="s">
        <v>72</v>
      </c>
      <c r="AY213" s="164" t="s">
        <v>109</v>
      </c>
      <c r="BK213" s="166">
        <f>SUM(BK214:BK239)</f>
        <v>0</v>
      </c>
    </row>
    <row r="214" spans="1:65" s="2" customFormat="1" ht="16.5" customHeight="1">
      <c r="A214" s="35"/>
      <c r="B214" s="36"/>
      <c r="C214" s="167" t="s">
        <v>318</v>
      </c>
      <c r="D214" s="167" t="s">
        <v>110</v>
      </c>
      <c r="E214" s="168" t="s">
        <v>319</v>
      </c>
      <c r="F214" s="169" t="s">
        <v>320</v>
      </c>
      <c r="G214" s="170" t="s">
        <v>179</v>
      </c>
      <c r="H214" s="171">
        <v>15</v>
      </c>
      <c r="I214" s="172"/>
      <c r="J214" s="173">
        <f>ROUND(I214*H214,2)</f>
        <v>0</v>
      </c>
      <c r="K214" s="169" t="s">
        <v>151</v>
      </c>
      <c r="L214" s="40"/>
      <c r="M214" s="174" t="s">
        <v>19</v>
      </c>
      <c r="N214" s="175" t="s">
        <v>45</v>
      </c>
      <c r="O214" s="66"/>
      <c r="P214" s="176">
        <f>O214*H214</f>
        <v>0</v>
      </c>
      <c r="Q214" s="176">
        <v>1.14E-3</v>
      </c>
      <c r="R214" s="176">
        <f>Q214*H214</f>
        <v>1.7100000000000001E-2</v>
      </c>
      <c r="S214" s="176">
        <v>0</v>
      </c>
      <c r="T214" s="17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78" t="s">
        <v>114</v>
      </c>
      <c r="AT214" s="178" t="s">
        <v>110</v>
      </c>
      <c r="AU214" s="178" t="s">
        <v>80</v>
      </c>
      <c r="AY214" s="18" t="s">
        <v>109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8" t="s">
        <v>114</v>
      </c>
      <c r="BK214" s="179">
        <f>ROUND(I214*H214,2)</f>
        <v>0</v>
      </c>
      <c r="BL214" s="18" t="s">
        <v>114</v>
      </c>
      <c r="BM214" s="178" t="s">
        <v>321</v>
      </c>
    </row>
    <row r="215" spans="1:65" s="2" customFormat="1">
      <c r="A215" s="35"/>
      <c r="B215" s="36"/>
      <c r="C215" s="37"/>
      <c r="D215" s="180" t="s">
        <v>115</v>
      </c>
      <c r="E215" s="37"/>
      <c r="F215" s="181" t="s">
        <v>322</v>
      </c>
      <c r="G215" s="37"/>
      <c r="H215" s="37"/>
      <c r="I215" s="182"/>
      <c r="J215" s="37"/>
      <c r="K215" s="37"/>
      <c r="L215" s="40"/>
      <c r="M215" s="183"/>
      <c r="N215" s="184"/>
      <c r="O215" s="66"/>
      <c r="P215" s="66"/>
      <c r="Q215" s="66"/>
      <c r="R215" s="66"/>
      <c r="S215" s="66"/>
      <c r="T215" s="67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115</v>
      </c>
      <c r="AU215" s="18" t="s">
        <v>80</v>
      </c>
    </row>
    <row r="216" spans="1:65" s="2" customFormat="1">
      <c r="A216" s="35"/>
      <c r="B216" s="36"/>
      <c r="C216" s="37"/>
      <c r="D216" s="212" t="s">
        <v>153</v>
      </c>
      <c r="E216" s="37"/>
      <c r="F216" s="213" t="s">
        <v>323</v>
      </c>
      <c r="G216" s="37"/>
      <c r="H216" s="37"/>
      <c r="I216" s="182"/>
      <c r="J216" s="37"/>
      <c r="K216" s="37"/>
      <c r="L216" s="40"/>
      <c r="M216" s="183"/>
      <c r="N216" s="184"/>
      <c r="O216" s="66"/>
      <c r="P216" s="66"/>
      <c r="Q216" s="66"/>
      <c r="R216" s="66"/>
      <c r="S216" s="66"/>
      <c r="T216" s="67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153</v>
      </c>
      <c r="AU216" s="18" t="s">
        <v>80</v>
      </c>
    </row>
    <row r="217" spans="1:65" s="12" customFormat="1">
      <c r="B217" s="185"/>
      <c r="C217" s="186"/>
      <c r="D217" s="180" t="s">
        <v>116</v>
      </c>
      <c r="E217" s="187" t="s">
        <v>19</v>
      </c>
      <c r="F217" s="188" t="s">
        <v>324</v>
      </c>
      <c r="G217" s="186"/>
      <c r="H217" s="187" t="s">
        <v>19</v>
      </c>
      <c r="I217" s="189"/>
      <c r="J217" s="186"/>
      <c r="K217" s="186"/>
      <c r="L217" s="190"/>
      <c r="M217" s="191"/>
      <c r="N217" s="192"/>
      <c r="O217" s="192"/>
      <c r="P217" s="192"/>
      <c r="Q217" s="192"/>
      <c r="R217" s="192"/>
      <c r="S217" s="192"/>
      <c r="T217" s="193"/>
      <c r="AT217" s="194" t="s">
        <v>116</v>
      </c>
      <c r="AU217" s="194" t="s">
        <v>80</v>
      </c>
      <c r="AV217" s="12" t="s">
        <v>80</v>
      </c>
      <c r="AW217" s="12" t="s">
        <v>34</v>
      </c>
      <c r="AX217" s="12" t="s">
        <v>72</v>
      </c>
      <c r="AY217" s="194" t="s">
        <v>109</v>
      </c>
    </row>
    <row r="218" spans="1:65" s="13" customFormat="1">
      <c r="B218" s="195"/>
      <c r="C218" s="196"/>
      <c r="D218" s="180" t="s">
        <v>116</v>
      </c>
      <c r="E218" s="197" t="s">
        <v>19</v>
      </c>
      <c r="F218" s="198" t="s">
        <v>325</v>
      </c>
      <c r="G218" s="196"/>
      <c r="H218" s="199">
        <v>15</v>
      </c>
      <c r="I218" s="200"/>
      <c r="J218" s="196"/>
      <c r="K218" s="196"/>
      <c r="L218" s="201"/>
      <c r="M218" s="202"/>
      <c r="N218" s="203"/>
      <c r="O218" s="203"/>
      <c r="P218" s="203"/>
      <c r="Q218" s="203"/>
      <c r="R218" s="203"/>
      <c r="S218" s="203"/>
      <c r="T218" s="204"/>
      <c r="AT218" s="205" t="s">
        <v>116</v>
      </c>
      <c r="AU218" s="205" t="s">
        <v>80</v>
      </c>
      <c r="AV218" s="13" t="s">
        <v>82</v>
      </c>
      <c r="AW218" s="13" t="s">
        <v>34</v>
      </c>
      <c r="AX218" s="13" t="s">
        <v>80</v>
      </c>
      <c r="AY218" s="205" t="s">
        <v>109</v>
      </c>
    </row>
    <row r="219" spans="1:65" s="2" customFormat="1" ht="16.5" customHeight="1">
      <c r="A219" s="35"/>
      <c r="B219" s="36"/>
      <c r="C219" s="167" t="s">
        <v>230</v>
      </c>
      <c r="D219" s="167" t="s">
        <v>110</v>
      </c>
      <c r="E219" s="168" t="s">
        <v>326</v>
      </c>
      <c r="F219" s="169" t="s">
        <v>327</v>
      </c>
      <c r="G219" s="170" t="s">
        <v>202</v>
      </c>
      <c r="H219" s="171">
        <v>8.82</v>
      </c>
      <c r="I219" s="172"/>
      <c r="J219" s="173">
        <f>ROUND(I219*H219,2)</f>
        <v>0</v>
      </c>
      <c r="K219" s="169" t="s">
        <v>151</v>
      </c>
      <c r="L219" s="40"/>
      <c r="M219" s="174" t="s">
        <v>19</v>
      </c>
      <c r="N219" s="175" t="s">
        <v>45</v>
      </c>
      <c r="O219" s="66"/>
      <c r="P219" s="176">
        <f>O219*H219</f>
        <v>0</v>
      </c>
      <c r="Q219" s="176">
        <v>2.5505399999999998</v>
      </c>
      <c r="R219" s="176">
        <f>Q219*H219</f>
        <v>22.495762799999998</v>
      </c>
      <c r="S219" s="176">
        <v>0</v>
      </c>
      <c r="T219" s="17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78" t="s">
        <v>114</v>
      </c>
      <c r="AT219" s="178" t="s">
        <v>110</v>
      </c>
      <c r="AU219" s="178" t="s">
        <v>80</v>
      </c>
      <c r="AY219" s="18" t="s">
        <v>109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8" t="s">
        <v>114</v>
      </c>
      <c r="BK219" s="179">
        <f>ROUND(I219*H219,2)</f>
        <v>0</v>
      </c>
      <c r="BL219" s="18" t="s">
        <v>114</v>
      </c>
      <c r="BM219" s="178" t="s">
        <v>328</v>
      </c>
    </row>
    <row r="220" spans="1:65" s="2" customFormat="1">
      <c r="A220" s="35"/>
      <c r="B220" s="36"/>
      <c r="C220" s="37"/>
      <c r="D220" s="180" t="s">
        <v>115</v>
      </c>
      <c r="E220" s="37"/>
      <c r="F220" s="181" t="s">
        <v>329</v>
      </c>
      <c r="G220" s="37"/>
      <c r="H220" s="37"/>
      <c r="I220" s="182"/>
      <c r="J220" s="37"/>
      <c r="K220" s="37"/>
      <c r="L220" s="40"/>
      <c r="M220" s="183"/>
      <c r="N220" s="184"/>
      <c r="O220" s="66"/>
      <c r="P220" s="66"/>
      <c r="Q220" s="66"/>
      <c r="R220" s="66"/>
      <c r="S220" s="66"/>
      <c r="T220" s="67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115</v>
      </c>
      <c r="AU220" s="18" t="s">
        <v>80</v>
      </c>
    </row>
    <row r="221" spans="1:65" s="2" customFormat="1">
      <c r="A221" s="35"/>
      <c r="B221" s="36"/>
      <c r="C221" s="37"/>
      <c r="D221" s="212" t="s">
        <v>153</v>
      </c>
      <c r="E221" s="37"/>
      <c r="F221" s="213" t="s">
        <v>330</v>
      </c>
      <c r="G221" s="37"/>
      <c r="H221" s="37"/>
      <c r="I221" s="182"/>
      <c r="J221" s="37"/>
      <c r="K221" s="37"/>
      <c r="L221" s="40"/>
      <c r="M221" s="183"/>
      <c r="N221" s="184"/>
      <c r="O221" s="66"/>
      <c r="P221" s="66"/>
      <c r="Q221" s="66"/>
      <c r="R221" s="66"/>
      <c r="S221" s="66"/>
      <c r="T221" s="67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153</v>
      </c>
      <c r="AU221" s="18" t="s">
        <v>80</v>
      </c>
    </row>
    <row r="222" spans="1:65" s="13" customFormat="1">
      <c r="B222" s="195"/>
      <c r="C222" s="196"/>
      <c r="D222" s="180" t="s">
        <v>116</v>
      </c>
      <c r="E222" s="197" t="s">
        <v>19</v>
      </c>
      <c r="F222" s="198" t="s">
        <v>331</v>
      </c>
      <c r="G222" s="196"/>
      <c r="H222" s="199">
        <v>8.82</v>
      </c>
      <c r="I222" s="200"/>
      <c r="J222" s="196"/>
      <c r="K222" s="196"/>
      <c r="L222" s="201"/>
      <c r="M222" s="202"/>
      <c r="N222" s="203"/>
      <c r="O222" s="203"/>
      <c r="P222" s="203"/>
      <c r="Q222" s="203"/>
      <c r="R222" s="203"/>
      <c r="S222" s="203"/>
      <c r="T222" s="204"/>
      <c r="AT222" s="205" t="s">
        <v>116</v>
      </c>
      <c r="AU222" s="205" t="s">
        <v>80</v>
      </c>
      <c r="AV222" s="13" t="s">
        <v>82</v>
      </c>
      <c r="AW222" s="13" t="s">
        <v>34</v>
      </c>
      <c r="AX222" s="13" t="s">
        <v>80</v>
      </c>
      <c r="AY222" s="205" t="s">
        <v>109</v>
      </c>
    </row>
    <row r="223" spans="1:65" s="2" customFormat="1" ht="16.5" customHeight="1">
      <c r="A223" s="35"/>
      <c r="B223" s="36"/>
      <c r="C223" s="167" t="s">
        <v>332</v>
      </c>
      <c r="D223" s="167" t="s">
        <v>110</v>
      </c>
      <c r="E223" s="168" t="s">
        <v>333</v>
      </c>
      <c r="F223" s="169" t="s">
        <v>334</v>
      </c>
      <c r="G223" s="170" t="s">
        <v>163</v>
      </c>
      <c r="H223" s="171">
        <v>15.96</v>
      </c>
      <c r="I223" s="172"/>
      <c r="J223" s="173">
        <f>ROUND(I223*H223,2)</f>
        <v>0</v>
      </c>
      <c r="K223" s="169" t="s">
        <v>151</v>
      </c>
      <c r="L223" s="40"/>
      <c r="M223" s="174" t="s">
        <v>19</v>
      </c>
      <c r="N223" s="175" t="s">
        <v>45</v>
      </c>
      <c r="O223" s="66"/>
      <c r="P223" s="176">
        <f>O223*H223</f>
        <v>0</v>
      </c>
      <c r="Q223" s="176">
        <v>5.6800000000000002E-3</v>
      </c>
      <c r="R223" s="176">
        <f>Q223*H223</f>
        <v>9.0652800000000006E-2</v>
      </c>
      <c r="S223" s="176">
        <v>0</v>
      </c>
      <c r="T223" s="17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78" t="s">
        <v>114</v>
      </c>
      <c r="AT223" s="178" t="s">
        <v>110</v>
      </c>
      <c r="AU223" s="178" t="s">
        <v>80</v>
      </c>
      <c r="AY223" s="18" t="s">
        <v>109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114</v>
      </c>
      <c r="BK223" s="179">
        <f>ROUND(I223*H223,2)</f>
        <v>0</v>
      </c>
      <c r="BL223" s="18" t="s">
        <v>114</v>
      </c>
      <c r="BM223" s="178" t="s">
        <v>335</v>
      </c>
    </row>
    <row r="224" spans="1:65" s="2" customFormat="1">
      <c r="A224" s="35"/>
      <c r="B224" s="36"/>
      <c r="C224" s="37"/>
      <c r="D224" s="180" t="s">
        <v>115</v>
      </c>
      <c r="E224" s="37"/>
      <c r="F224" s="181" t="s">
        <v>336</v>
      </c>
      <c r="G224" s="37"/>
      <c r="H224" s="37"/>
      <c r="I224" s="182"/>
      <c r="J224" s="37"/>
      <c r="K224" s="37"/>
      <c r="L224" s="40"/>
      <c r="M224" s="183"/>
      <c r="N224" s="184"/>
      <c r="O224" s="66"/>
      <c r="P224" s="66"/>
      <c r="Q224" s="66"/>
      <c r="R224" s="66"/>
      <c r="S224" s="66"/>
      <c r="T224" s="67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115</v>
      </c>
      <c r="AU224" s="18" t="s">
        <v>80</v>
      </c>
    </row>
    <row r="225" spans="1:65" s="2" customFormat="1">
      <c r="A225" s="35"/>
      <c r="B225" s="36"/>
      <c r="C225" s="37"/>
      <c r="D225" s="212" t="s">
        <v>153</v>
      </c>
      <c r="E225" s="37"/>
      <c r="F225" s="213" t="s">
        <v>337</v>
      </c>
      <c r="G225" s="37"/>
      <c r="H225" s="37"/>
      <c r="I225" s="182"/>
      <c r="J225" s="37"/>
      <c r="K225" s="37"/>
      <c r="L225" s="40"/>
      <c r="M225" s="183"/>
      <c r="N225" s="184"/>
      <c r="O225" s="66"/>
      <c r="P225" s="66"/>
      <c r="Q225" s="66"/>
      <c r="R225" s="66"/>
      <c r="S225" s="66"/>
      <c r="T225" s="67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153</v>
      </c>
      <c r="AU225" s="18" t="s">
        <v>80</v>
      </c>
    </row>
    <row r="226" spans="1:65" s="13" customFormat="1">
      <c r="B226" s="195"/>
      <c r="C226" s="196"/>
      <c r="D226" s="180" t="s">
        <v>116</v>
      </c>
      <c r="E226" s="197" t="s">
        <v>19</v>
      </c>
      <c r="F226" s="198" t="s">
        <v>338</v>
      </c>
      <c r="G226" s="196"/>
      <c r="H226" s="199">
        <v>15.96</v>
      </c>
      <c r="I226" s="200"/>
      <c r="J226" s="196"/>
      <c r="K226" s="196"/>
      <c r="L226" s="201"/>
      <c r="M226" s="202"/>
      <c r="N226" s="203"/>
      <c r="O226" s="203"/>
      <c r="P226" s="203"/>
      <c r="Q226" s="203"/>
      <c r="R226" s="203"/>
      <c r="S226" s="203"/>
      <c r="T226" s="204"/>
      <c r="AT226" s="205" t="s">
        <v>116</v>
      </c>
      <c r="AU226" s="205" t="s">
        <v>80</v>
      </c>
      <c r="AV226" s="13" t="s">
        <v>82</v>
      </c>
      <c r="AW226" s="13" t="s">
        <v>34</v>
      </c>
      <c r="AX226" s="13" t="s">
        <v>80</v>
      </c>
      <c r="AY226" s="205" t="s">
        <v>109</v>
      </c>
    </row>
    <row r="227" spans="1:65" s="2" customFormat="1" ht="16.5" customHeight="1">
      <c r="A227" s="35"/>
      <c r="B227" s="36"/>
      <c r="C227" s="167" t="s">
        <v>244</v>
      </c>
      <c r="D227" s="167" t="s">
        <v>110</v>
      </c>
      <c r="E227" s="168" t="s">
        <v>339</v>
      </c>
      <c r="F227" s="169" t="s">
        <v>340</v>
      </c>
      <c r="G227" s="170" t="s">
        <v>163</v>
      </c>
      <c r="H227" s="171">
        <v>15.96</v>
      </c>
      <c r="I227" s="172"/>
      <c r="J227" s="173">
        <f>ROUND(I227*H227,2)</f>
        <v>0</v>
      </c>
      <c r="K227" s="169" t="s">
        <v>151</v>
      </c>
      <c r="L227" s="40"/>
      <c r="M227" s="174" t="s">
        <v>19</v>
      </c>
      <c r="N227" s="175" t="s">
        <v>45</v>
      </c>
      <c r="O227" s="66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78" t="s">
        <v>114</v>
      </c>
      <c r="AT227" s="178" t="s">
        <v>110</v>
      </c>
      <c r="AU227" s="178" t="s">
        <v>80</v>
      </c>
      <c r="AY227" s="18" t="s">
        <v>109</v>
      </c>
      <c r="BE227" s="179">
        <f>IF(N227="základní",J227,0)</f>
        <v>0</v>
      </c>
      <c r="BF227" s="179">
        <f>IF(N227="snížená",J227,0)</f>
        <v>0</v>
      </c>
      <c r="BG227" s="179">
        <f>IF(N227="zákl. přenesená",J227,0)</f>
        <v>0</v>
      </c>
      <c r="BH227" s="179">
        <f>IF(N227="sníž. přenesená",J227,0)</f>
        <v>0</v>
      </c>
      <c r="BI227" s="179">
        <f>IF(N227="nulová",J227,0)</f>
        <v>0</v>
      </c>
      <c r="BJ227" s="18" t="s">
        <v>114</v>
      </c>
      <c r="BK227" s="179">
        <f>ROUND(I227*H227,2)</f>
        <v>0</v>
      </c>
      <c r="BL227" s="18" t="s">
        <v>114</v>
      </c>
      <c r="BM227" s="178" t="s">
        <v>341</v>
      </c>
    </row>
    <row r="228" spans="1:65" s="2" customFormat="1">
      <c r="A228" s="35"/>
      <c r="B228" s="36"/>
      <c r="C228" s="37"/>
      <c r="D228" s="180" t="s">
        <v>115</v>
      </c>
      <c r="E228" s="37"/>
      <c r="F228" s="181" t="s">
        <v>342</v>
      </c>
      <c r="G228" s="37"/>
      <c r="H228" s="37"/>
      <c r="I228" s="182"/>
      <c r="J228" s="37"/>
      <c r="K228" s="37"/>
      <c r="L228" s="40"/>
      <c r="M228" s="183"/>
      <c r="N228" s="184"/>
      <c r="O228" s="66"/>
      <c r="P228" s="66"/>
      <c r="Q228" s="66"/>
      <c r="R228" s="66"/>
      <c r="S228" s="66"/>
      <c r="T228" s="67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115</v>
      </c>
      <c r="AU228" s="18" t="s">
        <v>80</v>
      </c>
    </row>
    <row r="229" spans="1:65" s="2" customFormat="1">
      <c r="A229" s="35"/>
      <c r="B229" s="36"/>
      <c r="C229" s="37"/>
      <c r="D229" s="212" t="s">
        <v>153</v>
      </c>
      <c r="E229" s="37"/>
      <c r="F229" s="213" t="s">
        <v>343</v>
      </c>
      <c r="G229" s="37"/>
      <c r="H229" s="37"/>
      <c r="I229" s="182"/>
      <c r="J229" s="37"/>
      <c r="K229" s="37"/>
      <c r="L229" s="40"/>
      <c r="M229" s="183"/>
      <c r="N229" s="184"/>
      <c r="O229" s="66"/>
      <c r="P229" s="66"/>
      <c r="Q229" s="66"/>
      <c r="R229" s="66"/>
      <c r="S229" s="66"/>
      <c r="T229" s="67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153</v>
      </c>
      <c r="AU229" s="18" t="s">
        <v>80</v>
      </c>
    </row>
    <row r="230" spans="1:65" s="13" customFormat="1">
      <c r="B230" s="195"/>
      <c r="C230" s="196"/>
      <c r="D230" s="180" t="s">
        <v>116</v>
      </c>
      <c r="E230" s="197" t="s">
        <v>19</v>
      </c>
      <c r="F230" s="198" t="s">
        <v>338</v>
      </c>
      <c r="G230" s="196"/>
      <c r="H230" s="199">
        <v>15.96</v>
      </c>
      <c r="I230" s="200"/>
      <c r="J230" s="196"/>
      <c r="K230" s="196"/>
      <c r="L230" s="201"/>
      <c r="M230" s="202"/>
      <c r="N230" s="203"/>
      <c r="O230" s="203"/>
      <c r="P230" s="203"/>
      <c r="Q230" s="203"/>
      <c r="R230" s="203"/>
      <c r="S230" s="203"/>
      <c r="T230" s="204"/>
      <c r="AT230" s="205" t="s">
        <v>116</v>
      </c>
      <c r="AU230" s="205" t="s">
        <v>80</v>
      </c>
      <c r="AV230" s="13" t="s">
        <v>82</v>
      </c>
      <c r="AW230" s="13" t="s">
        <v>34</v>
      </c>
      <c r="AX230" s="13" t="s">
        <v>80</v>
      </c>
      <c r="AY230" s="205" t="s">
        <v>109</v>
      </c>
    </row>
    <row r="231" spans="1:65" s="2" customFormat="1" ht="16.5" customHeight="1">
      <c r="A231" s="35"/>
      <c r="B231" s="36"/>
      <c r="C231" s="167" t="s">
        <v>344</v>
      </c>
      <c r="D231" s="167" t="s">
        <v>110</v>
      </c>
      <c r="E231" s="168" t="s">
        <v>345</v>
      </c>
      <c r="F231" s="169" t="s">
        <v>346</v>
      </c>
      <c r="G231" s="170" t="s">
        <v>238</v>
      </c>
      <c r="H231" s="171">
        <v>0.90600000000000003</v>
      </c>
      <c r="I231" s="172"/>
      <c r="J231" s="173">
        <f>ROUND(I231*H231,2)</f>
        <v>0</v>
      </c>
      <c r="K231" s="169" t="s">
        <v>151</v>
      </c>
      <c r="L231" s="40"/>
      <c r="M231" s="174" t="s">
        <v>19</v>
      </c>
      <c r="N231" s="175" t="s">
        <v>45</v>
      </c>
      <c r="O231" s="66"/>
      <c r="P231" s="176">
        <f>O231*H231</f>
        <v>0</v>
      </c>
      <c r="Q231" s="176">
        <v>1.0383</v>
      </c>
      <c r="R231" s="176">
        <f>Q231*H231</f>
        <v>0.94069979999999997</v>
      </c>
      <c r="S231" s="176">
        <v>0</v>
      </c>
      <c r="T231" s="17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78" t="s">
        <v>114</v>
      </c>
      <c r="AT231" s="178" t="s">
        <v>110</v>
      </c>
      <c r="AU231" s="178" t="s">
        <v>80</v>
      </c>
      <c r="AY231" s="18" t="s">
        <v>109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8" t="s">
        <v>114</v>
      </c>
      <c r="BK231" s="179">
        <f>ROUND(I231*H231,2)</f>
        <v>0</v>
      </c>
      <c r="BL231" s="18" t="s">
        <v>114</v>
      </c>
      <c r="BM231" s="178" t="s">
        <v>347</v>
      </c>
    </row>
    <row r="232" spans="1:65" s="2" customFormat="1">
      <c r="A232" s="35"/>
      <c r="B232" s="36"/>
      <c r="C232" s="37"/>
      <c r="D232" s="180" t="s">
        <v>115</v>
      </c>
      <c r="E232" s="37"/>
      <c r="F232" s="181" t="s">
        <v>348</v>
      </c>
      <c r="G232" s="37"/>
      <c r="H232" s="37"/>
      <c r="I232" s="182"/>
      <c r="J232" s="37"/>
      <c r="K232" s="37"/>
      <c r="L232" s="40"/>
      <c r="M232" s="183"/>
      <c r="N232" s="184"/>
      <c r="O232" s="66"/>
      <c r="P232" s="66"/>
      <c r="Q232" s="66"/>
      <c r="R232" s="66"/>
      <c r="S232" s="66"/>
      <c r="T232" s="67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115</v>
      </c>
      <c r="AU232" s="18" t="s">
        <v>80</v>
      </c>
    </row>
    <row r="233" spans="1:65" s="2" customFormat="1">
      <c r="A233" s="35"/>
      <c r="B233" s="36"/>
      <c r="C233" s="37"/>
      <c r="D233" s="212" t="s">
        <v>153</v>
      </c>
      <c r="E233" s="37"/>
      <c r="F233" s="213" t="s">
        <v>349</v>
      </c>
      <c r="G233" s="37"/>
      <c r="H233" s="37"/>
      <c r="I233" s="182"/>
      <c r="J233" s="37"/>
      <c r="K233" s="37"/>
      <c r="L233" s="40"/>
      <c r="M233" s="183"/>
      <c r="N233" s="184"/>
      <c r="O233" s="66"/>
      <c r="P233" s="66"/>
      <c r="Q233" s="66"/>
      <c r="R233" s="66"/>
      <c r="S233" s="66"/>
      <c r="T233" s="67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153</v>
      </c>
      <c r="AU233" s="18" t="s">
        <v>80</v>
      </c>
    </row>
    <row r="234" spans="1:65" s="12" customFormat="1">
      <c r="B234" s="185"/>
      <c r="C234" s="186"/>
      <c r="D234" s="180" t="s">
        <v>116</v>
      </c>
      <c r="E234" s="187" t="s">
        <v>19</v>
      </c>
      <c r="F234" s="188" t="s">
        <v>350</v>
      </c>
      <c r="G234" s="186"/>
      <c r="H234" s="187" t="s">
        <v>19</v>
      </c>
      <c r="I234" s="189"/>
      <c r="J234" s="186"/>
      <c r="K234" s="186"/>
      <c r="L234" s="190"/>
      <c r="M234" s="191"/>
      <c r="N234" s="192"/>
      <c r="O234" s="192"/>
      <c r="P234" s="192"/>
      <c r="Q234" s="192"/>
      <c r="R234" s="192"/>
      <c r="S234" s="192"/>
      <c r="T234" s="193"/>
      <c r="AT234" s="194" t="s">
        <v>116</v>
      </c>
      <c r="AU234" s="194" t="s">
        <v>80</v>
      </c>
      <c r="AV234" s="12" t="s">
        <v>80</v>
      </c>
      <c r="AW234" s="12" t="s">
        <v>34</v>
      </c>
      <c r="AX234" s="12" t="s">
        <v>72</v>
      </c>
      <c r="AY234" s="194" t="s">
        <v>109</v>
      </c>
    </row>
    <row r="235" spans="1:65" s="13" customFormat="1">
      <c r="B235" s="195"/>
      <c r="C235" s="196"/>
      <c r="D235" s="180" t="s">
        <v>116</v>
      </c>
      <c r="E235" s="197" t="s">
        <v>19</v>
      </c>
      <c r="F235" s="198" t="s">
        <v>351</v>
      </c>
      <c r="G235" s="196"/>
      <c r="H235" s="199">
        <v>0.90600000000000003</v>
      </c>
      <c r="I235" s="200"/>
      <c r="J235" s="196"/>
      <c r="K235" s="196"/>
      <c r="L235" s="201"/>
      <c r="M235" s="202"/>
      <c r="N235" s="203"/>
      <c r="O235" s="203"/>
      <c r="P235" s="203"/>
      <c r="Q235" s="203"/>
      <c r="R235" s="203"/>
      <c r="S235" s="203"/>
      <c r="T235" s="204"/>
      <c r="AT235" s="205" t="s">
        <v>116</v>
      </c>
      <c r="AU235" s="205" t="s">
        <v>80</v>
      </c>
      <c r="AV235" s="13" t="s">
        <v>82</v>
      </c>
      <c r="AW235" s="13" t="s">
        <v>34</v>
      </c>
      <c r="AX235" s="13" t="s">
        <v>80</v>
      </c>
      <c r="AY235" s="205" t="s">
        <v>109</v>
      </c>
    </row>
    <row r="236" spans="1:65" s="2" customFormat="1" ht="24.2" customHeight="1">
      <c r="A236" s="35"/>
      <c r="B236" s="36"/>
      <c r="C236" s="225" t="s">
        <v>352</v>
      </c>
      <c r="D236" s="225" t="s">
        <v>235</v>
      </c>
      <c r="E236" s="226" t="s">
        <v>353</v>
      </c>
      <c r="F236" s="227" t="s">
        <v>354</v>
      </c>
      <c r="G236" s="228" t="s">
        <v>179</v>
      </c>
      <c r="H236" s="229">
        <v>16.395</v>
      </c>
      <c r="I236" s="230"/>
      <c r="J236" s="231">
        <f>ROUND(I236*H236,2)</f>
        <v>0</v>
      </c>
      <c r="K236" s="227" t="s">
        <v>151</v>
      </c>
      <c r="L236" s="232"/>
      <c r="M236" s="233" t="s">
        <v>19</v>
      </c>
      <c r="N236" s="234" t="s">
        <v>45</v>
      </c>
      <c r="O236" s="66"/>
      <c r="P236" s="176">
        <f>O236*H236</f>
        <v>0</v>
      </c>
      <c r="Q236" s="176">
        <v>1.14E-3</v>
      </c>
      <c r="R236" s="176">
        <f>Q236*H236</f>
        <v>1.86903E-2</v>
      </c>
      <c r="S236" s="176">
        <v>0</v>
      </c>
      <c r="T236" s="17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178" t="s">
        <v>129</v>
      </c>
      <c r="AT236" s="178" t="s">
        <v>235</v>
      </c>
      <c r="AU236" s="178" t="s">
        <v>80</v>
      </c>
      <c r="AY236" s="18" t="s">
        <v>109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114</v>
      </c>
      <c r="BK236" s="179">
        <f>ROUND(I236*H236,2)</f>
        <v>0</v>
      </c>
      <c r="BL236" s="18" t="s">
        <v>114</v>
      </c>
      <c r="BM236" s="178" t="s">
        <v>355</v>
      </c>
    </row>
    <row r="237" spans="1:65" s="2" customFormat="1">
      <c r="A237" s="35"/>
      <c r="B237" s="36"/>
      <c r="C237" s="37"/>
      <c r="D237" s="180" t="s">
        <v>115</v>
      </c>
      <c r="E237" s="37"/>
      <c r="F237" s="181" t="s">
        <v>354</v>
      </c>
      <c r="G237" s="37"/>
      <c r="H237" s="37"/>
      <c r="I237" s="182"/>
      <c r="J237" s="37"/>
      <c r="K237" s="37"/>
      <c r="L237" s="40"/>
      <c r="M237" s="183"/>
      <c r="N237" s="184"/>
      <c r="O237" s="66"/>
      <c r="P237" s="66"/>
      <c r="Q237" s="66"/>
      <c r="R237" s="66"/>
      <c r="S237" s="66"/>
      <c r="T237" s="67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115</v>
      </c>
      <c r="AU237" s="18" t="s">
        <v>80</v>
      </c>
    </row>
    <row r="238" spans="1:65" s="12" customFormat="1">
      <c r="B238" s="185"/>
      <c r="C238" s="186"/>
      <c r="D238" s="180" t="s">
        <v>116</v>
      </c>
      <c r="E238" s="187" t="s">
        <v>19</v>
      </c>
      <c r="F238" s="188" t="s">
        <v>324</v>
      </c>
      <c r="G238" s="186"/>
      <c r="H238" s="187" t="s">
        <v>19</v>
      </c>
      <c r="I238" s="189"/>
      <c r="J238" s="186"/>
      <c r="K238" s="186"/>
      <c r="L238" s="190"/>
      <c r="M238" s="191"/>
      <c r="N238" s="192"/>
      <c r="O238" s="192"/>
      <c r="P238" s="192"/>
      <c r="Q238" s="192"/>
      <c r="R238" s="192"/>
      <c r="S238" s="192"/>
      <c r="T238" s="193"/>
      <c r="AT238" s="194" t="s">
        <v>116</v>
      </c>
      <c r="AU238" s="194" t="s">
        <v>80</v>
      </c>
      <c r="AV238" s="12" t="s">
        <v>80</v>
      </c>
      <c r="AW238" s="12" t="s">
        <v>34</v>
      </c>
      <c r="AX238" s="12" t="s">
        <v>72</v>
      </c>
      <c r="AY238" s="194" t="s">
        <v>109</v>
      </c>
    </row>
    <row r="239" spans="1:65" s="13" customFormat="1">
      <c r="B239" s="195"/>
      <c r="C239" s="196"/>
      <c r="D239" s="180" t="s">
        <v>116</v>
      </c>
      <c r="E239" s="197" t="s">
        <v>19</v>
      </c>
      <c r="F239" s="198" t="s">
        <v>356</v>
      </c>
      <c r="G239" s="196"/>
      <c r="H239" s="199">
        <v>16.395</v>
      </c>
      <c r="I239" s="200"/>
      <c r="J239" s="196"/>
      <c r="K239" s="196"/>
      <c r="L239" s="201"/>
      <c r="M239" s="202"/>
      <c r="N239" s="203"/>
      <c r="O239" s="203"/>
      <c r="P239" s="203"/>
      <c r="Q239" s="203"/>
      <c r="R239" s="203"/>
      <c r="S239" s="203"/>
      <c r="T239" s="204"/>
      <c r="AT239" s="205" t="s">
        <v>116</v>
      </c>
      <c r="AU239" s="205" t="s">
        <v>80</v>
      </c>
      <c r="AV239" s="13" t="s">
        <v>82</v>
      </c>
      <c r="AW239" s="13" t="s">
        <v>34</v>
      </c>
      <c r="AX239" s="13" t="s">
        <v>80</v>
      </c>
      <c r="AY239" s="205" t="s">
        <v>109</v>
      </c>
    </row>
    <row r="240" spans="1:65" s="11" customFormat="1" ht="25.9" customHeight="1">
      <c r="B240" s="153"/>
      <c r="C240" s="154"/>
      <c r="D240" s="155" t="s">
        <v>71</v>
      </c>
      <c r="E240" s="156" t="s">
        <v>357</v>
      </c>
      <c r="F240" s="156" t="s">
        <v>358</v>
      </c>
      <c r="G240" s="154"/>
      <c r="H240" s="154"/>
      <c r="I240" s="157"/>
      <c r="J240" s="158">
        <f>BK240</f>
        <v>0</v>
      </c>
      <c r="K240" s="154"/>
      <c r="L240" s="159"/>
      <c r="M240" s="160"/>
      <c r="N240" s="161"/>
      <c r="O240" s="161"/>
      <c r="P240" s="162">
        <f>SUM(P241:P314)</f>
        <v>0</v>
      </c>
      <c r="Q240" s="161"/>
      <c r="R240" s="162">
        <f>SUM(R241:R314)</f>
        <v>51.828277100000001</v>
      </c>
      <c r="S240" s="161"/>
      <c r="T240" s="163">
        <f>SUM(T241:T314)</f>
        <v>0</v>
      </c>
      <c r="AR240" s="164" t="s">
        <v>80</v>
      </c>
      <c r="AT240" s="165" t="s">
        <v>71</v>
      </c>
      <c r="AU240" s="165" t="s">
        <v>72</v>
      </c>
      <c r="AY240" s="164" t="s">
        <v>109</v>
      </c>
      <c r="BK240" s="166">
        <f>SUM(BK241:BK314)</f>
        <v>0</v>
      </c>
    </row>
    <row r="241" spans="1:65" s="2" customFormat="1" ht="16.5" customHeight="1">
      <c r="A241" s="35"/>
      <c r="B241" s="36"/>
      <c r="C241" s="167" t="s">
        <v>359</v>
      </c>
      <c r="D241" s="167" t="s">
        <v>110</v>
      </c>
      <c r="E241" s="168" t="s">
        <v>360</v>
      </c>
      <c r="F241" s="169" t="s">
        <v>361</v>
      </c>
      <c r="G241" s="170" t="s">
        <v>202</v>
      </c>
      <c r="H241" s="171">
        <v>3.8639999999999999</v>
      </c>
      <c r="I241" s="172"/>
      <c r="J241" s="173">
        <f>ROUND(I241*H241,2)</f>
        <v>0</v>
      </c>
      <c r="K241" s="169" t="s">
        <v>151</v>
      </c>
      <c r="L241" s="40"/>
      <c r="M241" s="174" t="s">
        <v>19</v>
      </c>
      <c r="N241" s="175" t="s">
        <v>45</v>
      </c>
      <c r="O241" s="66"/>
      <c r="P241" s="176">
        <f>O241*H241</f>
        <v>0</v>
      </c>
      <c r="Q241" s="176">
        <v>2.5021499999999999</v>
      </c>
      <c r="R241" s="176">
        <f>Q241*H241</f>
        <v>9.6683075999999986</v>
      </c>
      <c r="S241" s="176">
        <v>0</v>
      </c>
      <c r="T241" s="17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78" t="s">
        <v>114</v>
      </c>
      <c r="AT241" s="178" t="s">
        <v>110</v>
      </c>
      <c r="AU241" s="178" t="s">
        <v>80</v>
      </c>
      <c r="AY241" s="18" t="s">
        <v>109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8" t="s">
        <v>114</v>
      </c>
      <c r="BK241" s="179">
        <f>ROUND(I241*H241,2)</f>
        <v>0</v>
      </c>
      <c r="BL241" s="18" t="s">
        <v>114</v>
      </c>
      <c r="BM241" s="178" t="s">
        <v>362</v>
      </c>
    </row>
    <row r="242" spans="1:65" s="2" customFormat="1">
      <c r="A242" s="35"/>
      <c r="B242" s="36"/>
      <c r="C242" s="37"/>
      <c r="D242" s="180" t="s">
        <v>115</v>
      </c>
      <c r="E242" s="37"/>
      <c r="F242" s="181" t="s">
        <v>363</v>
      </c>
      <c r="G242" s="37"/>
      <c r="H242" s="37"/>
      <c r="I242" s="182"/>
      <c r="J242" s="37"/>
      <c r="K242" s="37"/>
      <c r="L242" s="40"/>
      <c r="M242" s="183"/>
      <c r="N242" s="184"/>
      <c r="O242" s="66"/>
      <c r="P242" s="66"/>
      <c r="Q242" s="66"/>
      <c r="R242" s="66"/>
      <c r="S242" s="66"/>
      <c r="T242" s="67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115</v>
      </c>
      <c r="AU242" s="18" t="s">
        <v>80</v>
      </c>
    </row>
    <row r="243" spans="1:65" s="2" customFormat="1">
      <c r="A243" s="35"/>
      <c r="B243" s="36"/>
      <c r="C243" s="37"/>
      <c r="D243" s="212" t="s">
        <v>153</v>
      </c>
      <c r="E243" s="37"/>
      <c r="F243" s="213" t="s">
        <v>364</v>
      </c>
      <c r="G243" s="37"/>
      <c r="H243" s="37"/>
      <c r="I243" s="182"/>
      <c r="J243" s="37"/>
      <c r="K243" s="37"/>
      <c r="L243" s="40"/>
      <c r="M243" s="183"/>
      <c r="N243" s="184"/>
      <c r="O243" s="66"/>
      <c r="P243" s="66"/>
      <c r="Q243" s="66"/>
      <c r="R243" s="66"/>
      <c r="S243" s="66"/>
      <c r="T243" s="67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153</v>
      </c>
      <c r="AU243" s="18" t="s">
        <v>80</v>
      </c>
    </row>
    <row r="244" spans="1:65" s="13" customFormat="1">
      <c r="B244" s="195"/>
      <c r="C244" s="196"/>
      <c r="D244" s="180" t="s">
        <v>116</v>
      </c>
      <c r="E244" s="197" t="s">
        <v>19</v>
      </c>
      <c r="F244" s="198" t="s">
        <v>365</v>
      </c>
      <c r="G244" s="196"/>
      <c r="H244" s="199">
        <v>3.8639999999999999</v>
      </c>
      <c r="I244" s="200"/>
      <c r="J244" s="196"/>
      <c r="K244" s="196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116</v>
      </c>
      <c r="AU244" s="205" t="s">
        <v>80</v>
      </c>
      <c r="AV244" s="13" t="s">
        <v>82</v>
      </c>
      <c r="AW244" s="13" t="s">
        <v>34</v>
      </c>
      <c r="AX244" s="13" t="s">
        <v>80</v>
      </c>
      <c r="AY244" s="205" t="s">
        <v>109</v>
      </c>
    </row>
    <row r="245" spans="1:65" s="2" customFormat="1" ht="16.5" customHeight="1">
      <c r="A245" s="35"/>
      <c r="B245" s="36"/>
      <c r="C245" s="167" t="s">
        <v>366</v>
      </c>
      <c r="D245" s="167" t="s">
        <v>110</v>
      </c>
      <c r="E245" s="168" t="s">
        <v>367</v>
      </c>
      <c r="F245" s="169" t="s">
        <v>368</v>
      </c>
      <c r="G245" s="170" t="s">
        <v>163</v>
      </c>
      <c r="H245" s="171">
        <v>21.96</v>
      </c>
      <c r="I245" s="172"/>
      <c r="J245" s="173">
        <f>ROUND(I245*H245,2)</f>
        <v>0</v>
      </c>
      <c r="K245" s="169" t="s">
        <v>151</v>
      </c>
      <c r="L245" s="40"/>
      <c r="M245" s="174" t="s">
        <v>19</v>
      </c>
      <c r="N245" s="175" t="s">
        <v>45</v>
      </c>
      <c r="O245" s="66"/>
      <c r="P245" s="176">
        <f>O245*H245</f>
        <v>0</v>
      </c>
      <c r="Q245" s="176">
        <v>4.1739999999999999E-2</v>
      </c>
      <c r="R245" s="176">
        <f>Q245*H245</f>
        <v>0.91661040000000005</v>
      </c>
      <c r="S245" s="176">
        <v>0</v>
      </c>
      <c r="T245" s="17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78" t="s">
        <v>114</v>
      </c>
      <c r="AT245" s="178" t="s">
        <v>110</v>
      </c>
      <c r="AU245" s="178" t="s">
        <v>80</v>
      </c>
      <c r="AY245" s="18" t="s">
        <v>109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114</v>
      </c>
      <c r="BK245" s="179">
        <f>ROUND(I245*H245,2)</f>
        <v>0</v>
      </c>
      <c r="BL245" s="18" t="s">
        <v>114</v>
      </c>
      <c r="BM245" s="178" t="s">
        <v>369</v>
      </c>
    </row>
    <row r="246" spans="1:65" s="2" customFormat="1">
      <c r="A246" s="35"/>
      <c r="B246" s="36"/>
      <c r="C246" s="37"/>
      <c r="D246" s="180" t="s">
        <v>115</v>
      </c>
      <c r="E246" s="37"/>
      <c r="F246" s="181" t="s">
        <v>370</v>
      </c>
      <c r="G246" s="37"/>
      <c r="H246" s="37"/>
      <c r="I246" s="182"/>
      <c r="J246" s="37"/>
      <c r="K246" s="37"/>
      <c r="L246" s="40"/>
      <c r="M246" s="183"/>
      <c r="N246" s="184"/>
      <c r="O246" s="66"/>
      <c r="P246" s="66"/>
      <c r="Q246" s="66"/>
      <c r="R246" s="66"/>
      <c r="S246" s="66"/>
      <c r="T246" s="67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115</v>
      </c>
      <c r="AU246" s="18" t="s">
        <v>80</v>
      </c>
    </row>
    <row r="247" spans="1:65" s="2" customFormat="1">
      <c r="A247" s="35"/>
      <c r="B247" s="36"/>
      <c r="C247" s="37"/>
      <c r="D247" s="212" t="s">
        <v>153</v>
      </c>
      <c r="E247" s="37"/>
      <c r="F247" s="213" t="s">
        <v>371</v>
      </c>
      <c r="G247" s="37"/>
      <c r="H247" s="37"/>
      <c r="I247" s="182"/>
      <c r="J247" s="37"/>
      <c r="K247" s="37"/>
      <c r="L247" s="40"/>
      <c r="M247" s="183"/>
      <c r="N247" s="184"/>
      <c r="O247" s="66"/>
      <c r="P247" s="66"/>
      <c r="Q247" s="66"/>
      <c r="R247" s="66"/>
      <c r="S247" s="66"/>
      <c r="T247" s="67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153</v>
      </c>
      <c r="AU247" s="18" t="s">
        <v>80</v>
      </c>
    </row>
    <row r="248" spans="1:65" s="13" customFormat="1">
      <c r="B248" s="195"/>
      <c r="C248" s="196"/>
      <c r="D248" s="180" t="s">
        <v>116</v>
      </c>
      <c r="E248" s="197" t="s">
        <v>19</v>
      </c>
      <c r="F248" s="198" t="s">
        <v>372</v>
      </c>
      <c r="G248" s="196"/>
      <c r="H248" s="199">
        <v>21.96</v>
      </c>
      <c r="I248" s="200"/>
      <c r="J248" s="196"/>
      <c r="K248" s="196"/>
      <c r="L248" s="201"/>
      <c r="M248" s="202"/>
      <c r="N248" s="203"/>
      <c r="O248" s="203"/>
      <c r="P248" s="203"/>
      <c r="Q248" s="203"/>
      <c r="R248" s="203"/>
      <c r="S248" s="203"/>
      <c r="T248" s="204"/>
      <c r="AT248" s="205" t="s">
        <v>116</v>
      </c>
      <c r="AU248" s="205" t="s">
        <v>80</v>
      </c>
      <c r="AV248" s="13" t="s">
        <v>82</v>
      </c>
      <c r="AW248" s="13" t="s">
        <v>34</v>
      </c>
      <c r="AX248" s="13" t="s">
        <v>80</v>
      </c>
      <c r="AY248" s="205" t="s">
        <v>109</v>
      </c>
    </row>
    <row r="249" spans="1:65" s="2" customFormat="1" ht="16.5" customHeight="1">
      <c r="A249" s="35"/>
      <c r="B249" s="36"/>
      <c r="C249" s="167" t="s">
        <v>373</v>
      </c>
      <c r="D249" s="167" t="s">
        <v>110</v>
      </c>
      <c r="E249" s="168" t="s">
        <v>374</v>
      </c>
      <c r="F249" s="169" t="s">
        <v>375</v>
      </c>
      <c r="G249" s="170" t="s">
        <v>163</v>
      </c>
      <c r="H249" s="171">
        <v>21.96</v>
      </c>
      <c r="I249" s="172"/>
      <c r="J249" s="173">
        <f>ROUND(I249*H249,2)</f>
        <v>0</v>
      </c>
      <c r="K249" s="169" t="s">
        <v>151</v>
      </c>
      <c r="L249" s="40"/>
      <c r="M249" s="174" t="s">
        <v>19</v>
      </c>
      <c r="N249" s="175" t="s">
        <v>45</v>
      </c>
      <c r="O249" s="66"/>
      <c r="P249" s="176">
        <f>O249*H249</f>
        <v>0</v>
      </c>
      <c r="Q249" s="176">
        <v>2.0000000000000002E-5</v>
      </c>
      <c r="R249" s="176">
        <f>Q249*H249</f>
        <v>4.3920000000000005E-4</v>
      </c>
      <c r="S249" s="176">
        <v>0</v>
      </c>
      <c r="T249" s="17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178" t="s">
        <v>114</v>
      </c>
      <c r="AT249" s="178" t="s">
        <v>110</v>
      </c>
      <c r="AU249" s="178" t="s">
        <v>80</v>
      </c>
      <c r="AY249" s="18" t="s">
        <v>109</v>
      </c>
      <c r="BE249" s="179">
        <f>IF(N249="základní",J249,0)</f>
        <v>0</v>
      </c>
      <c r="BF249" s="179">
        <f>IF(N249="snížená",J249,0)</f>
        <v>0</v>
      </c>
      <c r="BG249" s="179">
        <f>IF(N249="zákl. přenesená",J249,0)</f>
        <v>0</v>
      </c>
      <c r="BH249" s="179">
        <f>IF(N249="sníž. přenesená",J249,0)</f>
        <v>0</v>
      </c>
      <c r="BI249" s="179">
        <f>IF(N249="nulová",J249,0)</f>
        <v>0</v>
      </c>
      <c r="BJ249" s="18" t="s">
        <v>114</v>
      </c>
      <c r="BK249" s="179">
        <f>ROUND(I249*H249,2)</f>
        <v>0</v>
      </c>
      <c r="BL249" s="18" t="s">
        <v>114</v>
      </c>
      <c r="BM249" s="178" t="s">
        <v>376</v>
      </c>
    </row>
    <row r="250" spans="1:65" s="2" customFormat="1">
      <c r="A250" s="35"/>
      <c r="B250" s="36"/>
      <c r="C250" s="37"/>
      <c r="D250" s="180" t="s">
        <v>115</v>
      </c>
      <c r="E250" s="37"/>
      <c r="F250" s="181" t="s">
        <v>377</v>
      </c>
      <c r="G250" s="37"/>
      <c r="H250" s="37"/>
      <c r="I250" s="182"/>
      <c r="J250" s="37"/>
      <c r="K250" s="37"/>
      <c r="L250" s="40"/>
      <c r="M250" s="183"/>
      <c r="N250" s="184"/>
      <c r="O250" s="66"/>
      <c r="P250" s="66"/>
      <c r="Q250" s="66"/>
      <c r="R250" s="66"/>
      <c r="S250" s="66"/>
      <c r="T250" s="67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115</v>
      </c>
      <c r="AU250" s="18" t="s">
        <v>80</v>
      </c>
    </row>
    <row r="251" spans="1:65" s="2" customFormat="1">
      <c r="A251" s="35"/>
      <c r="B251" s="36"/>
      <c r="C251" s="37"/>
      <c r="D251" s="212" t="s">
        <v>153</v>
      </c>
      <c r="E251" s="37"/>
      <c r="F251" s="213" t="s">
        <v>378</v>
      </c>
      <c r="G251" s="37"/>
      <c r="H251" s="37"/>
      <c r="I251" s="182"/>
      <c r="J251" s="37"/>
      <c r="K251" s="37"/>
      <c r="L251" s="40"/>
      <c r="M251" s="183"/>
      <c r="N251" s="184"/>
      <c r="O251" s="66"/>
      <c r="P251" s="66"/>
      <c r="Q251" s="66"/>
      <c r="R251" s="66"/>
      <c r="S251" s="66"/>
      <c r="T251" s="67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153</v>
      </c>
      <c r="AU251" s="18" t="s">
        <v>80</v>
      </c>
    </row>
    <row r="252" spans="1:65" s="2" customFormat="1" ht="16.5" customHeight="1">
      <c r="A252" s="35"/>
      <c r="B252" s="36"/>
      <c r="C252" s="167" t="s">
        <v>379</v>
      </c>
      <c r="D252" s="167" t="s">
        <v>110</v>
      </c>
      <c r="E252" s="168" t="s">
        <v>380</v>
      </c>
      <c r="F252" s="169" t="s">
        <v>381</v>
      </c>
      <c r="G252" s="170" t="s">
        <v>238</v>
      </c>
      <c r="H252" s="171">
        <v>0.36099999999999999</v>
      </c>
      <c r="I252" s="172"/>
      <c r="J252" s="173">
        <f>ROUND(I252*H252,2)</f>
        <v>0</v>
      </c>
      <c r="K252" s="169" t="s">
        <v>151</v>
      </c>
      <c r="L252" s="40"/>
      <c r="M252" s="174" t="s">
        <v>19</v>
      </c>
      <c r="N252" s="175" t="s">
        <v>45</v>
      </c>
      <c r="O252" s="66"/>
      <c r="P252" s="176">
        <f>O252*H252</f>
        <v>0</v>
      </c>
      <c r="Q252" s="176">
        <v>1.04877</v>
      </c>
      <c r="R252" s="176">
        <f>Q252*H252</f>
        <v>0.37860596999999996</v>
      </c>
      <c r="S252" s="176">
        <v>0</v>
      </c>
      <c r="T252" s="17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178" t="s">
        <v>114</v>
      </c>
      <c r="AT252" s="178" t="s">
        <v>110</v>
      </c>
      <c r="AU252" s="178" t="s">
        <v>80</v>
      </c>
      <c r="AY252" s="18" t="s">
        <v>109</v>
      </c>
      <c r="BE252" s="179">
        <f>IF(N252="základní",J252,0)</f>
        <v>0</v>
      </c>
      <c r="BF252" s="179">
        <f>IF(N252="snížená",J252,0)</f>
        <v>0</v>
      </c>
      <c r="BG252" s="179">
        <f>IF(N252="zákl. přenesená",J252,0)</f>
        <v>0</v>
      </c>
      <c r="BH252" s="179">
        <f>IF(N252="sníž. přenesená",J252,0)</f>
        <v>0</v>
      </c>
      <c r="BI252" s="179">
        <f>IF(N252="nulová",J252,0)</f>
        <v>0</v>
      </c>
      <c r="BJ252" s="18" t="s">
        <v>114</v>
      </c>
      <c r="BK252" s="179">
        <f>ROUND(I252*H252,2)</f>
        <v>0</v>
      </c>
      <c r="BL252" s="18" t="s">
        <v>114</v>
      </c>
      <c r="BM252" s="178" t="s">
        <v>382</v>
      </c>
    </row>
    <row r="253" spans="1:65" s="2" customFormat="1">
      <c r="A253" s="35"/>
      <c r="B253" s="36"/>
      <c r="C253" s="37"/>
      <c r="D253" s="180" t="s">
        <v>115</v>
      </c>
      <c r="E253" s="37"/>
      <c r="F253" s="181" t="s">
        <v>383</v>
      </c>
      <c r="G253" s="37"/>
      <c r="H253" s="37"/>
      <c r="I253" s="182"/>
      <c r="J253" s="37"/>
      <c r="K253" s="37"/>
      <c r="L253" s="40"/>
      <c r="M253" s="183"/>
      <c r="N253" s="184"/>
      <c r="O253" s="66"/>
      <c r="P253" s="66"/>
      <c r="Q253" s="66"/>
      <c r="R253" s="66"/>
      <c r="S253" s="66"/>
      <c r="T253" s="67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115</v>
      </c>
      <c r="AU253" s="18" t="s">
        <v>80</v>
      </c>
    </row>
    <row r="254" spans="1:65" s="2" customFormat="1">
      <c r="A254" s="35"/>
      <c r="B254" s="36"/>
      <c r="C254" s="37"/>
      <c r="D254" s="212" t="s">
        <v>153</v>
      </c>
      <c r="E254" s="37"/>
      <c r="F254" s="213" t="s">
        <v>384</v>
      </c>
      <c r="G254" s="37"/>
      <c r="H254" s="37"/>
      <c r="I254" s="182"/>
      <c r="J254" s="37"/>
      <c r="K254" s="37"/>
      <c r="L254" s="40"/>
      <c r="M254" s="183"/>
      <c r="N254" s="184"/>
      <c r="O254" s="66"/>
      <c r="P254" s="66"/>
      <c r="Q254" s="66"/>
      <c r="R254" s="66"/>
      <c r="S254" s="66"/>
      <c r="T254" s="67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153</v>
      </c>
      <c r="AU254" s="18" t="s">
        <v>80</v>
      </c>
    </row>
    <row r="255" spans="1:65" s="12" customFormat="1">
      <c r="B255" s="185"/>
      <c r="C255" s="186"/>
      <c r="D255" s="180" t="s">
        <v>116</v>
      </c>
      <c r="E255" s="187" t="s">
        <v>19</v>
      </c>
      <c r="F255" s="188" t="s">
        <v>385</v>
      </c>
      <c r="G255" s="186"/>
      <c r="H255" s="187" t="s">
        <v>19</v>
      </c>
      <c r="I255" s="189"/>
      <c r="J255" s="186"/>
      <c r="K255" s="186"/>
      <c r="L255" s="190"/>
      <c r="M255" s="191"/>
      <c r="N255" s="192"/>
      <c r="O255" s="192"/>
      <c r="P255" s="192"/>
      <c r="Q255" s="192"/>
      <c r="R255" s="192"/>
      <c r="S255" s="192"/>
      <c r="T255" s="193"/>
      <c r="AT255" s="194" t="s">
        <v>116</v>
      </c>
      <c r="AU255" s="194" t="s">
        <v>80</v>
      </c>
      <c r="AV255" s="12" t="s">
        <v>80</v>
      </c>
      <c r="AW255" s="12" t="s">
        <v>34</v>
      </c>
      <c r="AX255" s="12" t="s">
        <v>72</v>
      </c>
      <c r="AY255" s="194" t="s">
        <v>109</v>
      </c>
    </row>
    <row r="256" spans="1:65" s="13" customFormat="1">
      <c r="B256" s="195"/>
      <c r="C256" s="196"/>
      <c r="D256" s="180" t="s">
        <v>116</v>
      </c>
      <c r="E256" s="197" t="s">
        <v>19</v>
      </c>
      <c r="F256" s="198" t="s">
        <v>386</v>
      </c>
      <c r="G256" s="196"/>
      <c r="H256" s="199">
        <v>0.36099999999999999</v>
      </c>
      <c r="I256" s="200"/>
      <c r="J256" s="196"/>
      <c r="K256" s="196"/>
      <c r="L256" s="201"/>
      <c r="M256" s="202"/>
      <c r="N256" s="203"/>
      <c r="O256" s="203"/>
      <c r="P256" s="203"/>
      <c r="Q256" s="203"/>
      <c r="R256" s="203"/>
      <c r="S256" s="203"/>
      <c r="T256" s="204"/>
      <c r="AT256" s="205" t="s">
        <v>116</v>
      </c>
      <c r="AU256" s="205" t="s">
        <v>80</v>
      </c>
      <c r="AV256" s="13" t="s">
        <v>82</v>
      </c>
      <c r="AW256" s="13" t="s">
        <v>34</v>
      </c>
      <c r="AX256" s="13" t="s">
        <v>80</v>
      </c>
      <c r="AY256" s="205" t="s">
        <v>109</v>
      </c>
    </row>
    <row r="257" spans="1:65" s="2" customFormat="1" ht="16.5" customHeight="1">
      <c r="A257" s="35"/>
      <c r="B257" s="36"/>
      <c r="C257" s="167" t="s">
        <v>387</v>
      </c>
      <c r="D257" s="167" t="s">
        <v>110</v>
      </c>
      <c r="E257" s="168" t="s">
        <v>388</v>
      </c>
      <c r="F257" s="169" t="s">
        <v>389</v>
      </c>
      <c r="G257" s="170" t="s">
        <v>202</v>
      </c>
      <c r="H257" s="171">
        <v>15.246</v>
      </c>
      <c r="I257" s="172"/>
      <c r="J257" s="173">
        <f>ROUND(I257*H257,2)</f>
        <v>0</v>
      </c>
      <c r="K257" s="169" t="s">
        <v>151</v>
      </c>
      <c r="L257" s="40"/>
      <c r="M257" s="174" t="s">
        <v>19</v>
      </c>
      <c r="N257" s="175" t="s">
        <v>45</v>
      </c>
      <c r="O257" s="66"/>
      <c r="P257" s="176">
        <f>O257*H257</f>
        <v>0</v>
      </c>
      <c r="Q257" s="176">
        <v>2.5020899999999999</v>
      </c>
      <c r="R257" s="176">
        <f>Q257*H257</f>
        <v>38.146864139999998</v>
      </c>
      <c r="S257" s="176">
        <v>0</v>
      </c>
      <c r="T257" s="17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178" t="s">
        <v>114</v>
      </c>
      <c r="AT257" s="178" t="s">
        <v>110</v>
      </c>
      <c r="AU257" s="178" t="s">
        <v>80</v>
      </c>
      <c r="AY257" s="18" t="s">
        <v>109</v>
      </c>
      <c r="BE257" s="179">
        <f>IF(N257="základní",J257,0)</f>
        <v>0</v>
      </c>
      <c r="BF257" s="179">
        <f>IF(N257="snížená",J257,0)</f>
        <v>0</v>
      </c>
      <c r="BG257" s="179">
        <f>IF(N257="zákl. přenesená",J257,0)</f>
        <v>0</v>
      </c>
      <c r="BH257" s="179">
        <f>IF(N257="sníž. přenesená",J257,0)</f>
        <v>0</v>
      </c>
      <c r="BI257" s="179">
        <f>IF(N257="nulová",J257,0)</f>
        <v>0</v>
      </c>
      <c r="BJ257" s="18" t="s">
        <v>114</v>
      </c>
      <c r="BK257" s="179">
        <f>ROUND(I257*H257,2)</f>
        <v>0</v>
      </c>
      <c r="BL257" s="18" t="s">
        <v>114</v>
      </c>
      <c r="BM257" s="178" t="s">
        <v>390</v>
      </c>
    </row>
    <row r="258" spans="1:65" s="2" customFormat="1">
      <c r="A258" s="35"/>
      <c r="B258" s="36"/>
      <c r="C258" s="37"/>
      <c r="D258" s="180" t="s">
        <v>115</v>
      </c>
      <c r="E258" s="37"/>
      <c r="F258" s="181" t="s">
        <v>391</v>
      </c>
      <c r="G258" s="37"/>
      <c r="H258" s="37"/>
      <c r="I258" s="182"/>
      <c r="J258" s="37"/>
      <c r="K258" s="37"/>
      <c r="L258" s="40"/>
      <c r="M258" s="183"/>
      <c r="N258" s="184"/>
      <c r="O258" s="66"/>
      <c r="P258" s="66"/>
      <c r="Q258" s="66"/>
      <c r="R258" s="66"/>
      <c r="S258" s="66"/>
      <c r="T258" s="67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115</v>
      </c>
      <c r="AU258" s="18" t="s">
        <v>80</v>
      </c>
    </row>
    <row r="259" spans="1:65" s="2" customFormat="1">
      <c r="A259" s="35"/>
      <c r="B259" s="36"/>
      <c r="C259" s="37"/>
      <c r="D259" s="212" t="s">
        <v>153</v>
      </c>
      <c r="E259" s="37"/>
      <c r="F259" s="213" t="s">
        <v>392</v>
      </c>
      <c r="G259" s="37"/>
      <c r="H259" s="37"/>
      <c r="I259" s="182"/>
      <c r="J259" s="37"/>
      <c r="K259" s="37"/>
      <c r="L259" s="40"/>
      <c r="M259" s="183"/>
      <c r="N259" s="184"/>
      <c r="O259" s="66"/>
      <c r="P259" s="66"/>
      <c r="Q259" s="66"/>
      <c r="R259" s="66"/>
      <c r="S259" s="66"/>
      <c r="T259" s="67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8" t="s">
        <v>153</v>
      </c>
      <c r="AU259" s="18" t="s">
        <v>80</v>
      </c>
    </row>
    <row r="260" spans="1:65" s="12" customFormat="1">
      <c r="B260" s="185"/>
      <c r="C260" s="186"/>
      <c r="D260" s="180" t="s">
        <v>116</v>
      </c>
      <c r="E260" s="187" t="s">
        <v>19</v>
      </c>
      <c r="F260" s="188" t="s">
        <v>393</v>
      </c>
      <c r="G260" s="186"/>
      <c r="H260" s="187" t="s">
        <v>19</v>
      </c>
      <c r="I260" s="189"/>
      <c r="J260" s="186"/>
      <c r="K260" s="186"/>
      <c r="L260" s="190"/>
      <c r="M260" s="191"/>
      <c r="N260" s="192"/>
      <c r="O260" s="192"/>
      <c r="P260" s="192"/>
      <c r="Q260" s="192"/>
      <c r="R260" s="192"/>
      <c r="S260" s="192"/>
      <c r="T260" s="193"/>
      <c r="AT260" s="194" t="s">
        <v>116</v>
      </c>
      <c r="AU260" s="194" t="s">
        <v>80</v>
      </c>
      <c r="AV260" s="12" t="s">
        <v>80</v>
      </c>
      <c r="AW260" s="12" t="s">
        <v>34</v>
      </c>
      <c r="AX260" s="12" t="s">
        <v>72</v>
      </c>
      <c r="AY260" s="194" t="s">
        <v>109</v>
      </c>
    </row>
    <row r="261" spans="1:65" s="13" customFormat="1">
      <c r="B261" s="195"/>
      <c r="C261" s="196"/>
      <c r="D261" s="180" t="s">
        <v>116</v>
      </c>
      <c r="E261" s="197" t="s">
        <v>19</v>
      </c>
      <c r="F261" s="198" t="s">
        <v>394</v>
      </c>
      <c r="G261" s="196"/>
      <c r="H261" s="199">
        <v>10.143000000000001</v>
      </c>
      <c r="I261" s="200"/>
      <c r="J261" s="196"/>
      <c r="K261" s="196"/>
      <c r="L261" s="201"/>
      <c r="M261" s="202"/>
      <c r="N261" s="203"/>
      <c r="O261" s="203"/>
      <c r="P261" s="203"/>
      <c r="Q261" s="203"/>
      <c r="R261" s="203"/>
      <c r="S261" s="203"/>
      <c r="T261" s="204"/>
      <c r="AT261" s="205" t="s">
        <v>116</v>
      </c>
      <c r="AU261" s="205" t="s">
        <v>80</v>
      </c>
      <c r="AV261" s="13" t="s">
        <v>82</v>
      </c>
      <c r="AW261" s="13" t="s">
        <v>34</v>
      </c>
      <c r="AX261" s="13" t="s">
        <v>72</v>
      </c>
      <c r="AY261" s="205" t="s">
        <v>109</v>
      </c>
    </row>
    <row r="262" spans="1:65" s="12" customFormat="1">
      <c r="B262" s="185"/>
      <c r="C262" s="186"/>
      <c r="D262" s="180" t="s">
        <v>116</v>
      </c>
      <c r="E262" s="187" t="s">
        <v>19</v>
      </c>
      <c r="F262" s="188" t="s">
        <v>395</v>
      </c>
      <c r="G262" s="186"/>
      <c r="H262" s="187" t="s">
        <v>19</v>
      </c>
      <c r="I262" s="189"/>
      <c r="J262" s="186"/>
      <c r="K262" s="186"/>
      <c r="L262" s="190"/>
      <c r="M262" s="191"/>
      <c r="N262" s="192"/>
      <c r="O262" s="192"/>
      <c r="P262" s="192"/>
      <c r="Q262" s="192"/>
      <c r="R262" s="192"/>
      <c r="S262" s="192"/>
      <c r="T262" s="193"/>
      <c r="AT262" s="194" t="s">
        <v>116</v>
      </c>
      <c r="AU262" s="194" t="s">
        <v>80</v>
      </c>
      <c r="AV262" s="12" t="s">
        <v>80</v>
      </c>
      <c r="AW262" s="12" t="s">
        <v>34</v>
      </c>
      <c r="AX262" s="12" t="s">
        <v>72</v>
      </c>
      <c r="AY262" s="194" t="s">
        <v>109</v>
      </c>
    </row>
    <row r="263" spans="1:65" s="13" customFormat="1">
      <c r="B263" s="195"/>
      <c r="C263" s="196"/>
      <c r="D263" s="180" t="s">
        <v>116</v>
      </c>
      <c r="E263" s="197" t="s">
        <v>19</v>
      </c>
      <c r="F263" s="198" t="s">
        <v>396</v>
      </c>
      <c r="G263" s="196"/>
      <c r="H263" s="199">
        <v>5.1029999999999998</v>
      </c>
      <c r="I263" s="200"/>
      <c r="J263" s="196"/>
      <c r="K263" s="196"/>
      <c r="L263" s="201"/>
      <c r="M263" s="202"/>
      <c r="N263" s="203"/>
      <c r="O263" s="203"/>
      <c r="P263" s="203"/>
      <c r="Q263" s="203"/>
      <c r="R263" s="203"/>
      <c r="S263" s="203"/>
      <c r="T263" s="204"/>
      <c r="AT263" s="205" t="s">
        <v>116</v>
      </c>
      <c r="AU263" s="205" t="s">
        <v>80</v>
      </c>
      <c r="AV263" s="13" t="s">
        <v>82</v>
      </c>
      <c r="AW263" s="13" t="s">
        <v>34</v>
      </c>
      <c r="AX263" s="13" t="s">
        <v>72</v>
      </c>
      <c r="AY263" s="205" t="s">
        <v>109</v>
      </c>
    </row>
    <row r="264" spans="1:65" s="15" customFormat="1">
      <c r="B264" s="214"/>
      <c r="C264" s="215"/>
      <c r="D264" s="180" t="s">
        <v>116</v>
      </c>
      <c r="E264" s="216" t="s">
        <v>19</v>
      </c>
      <c r="F264" s="217" t="s">
        <v>176</v>
      </c>
      <c r="G264" s="215"/>
      <c r="H264" s="218">
        <v>15.246</v>
      </c>
      <c r="I264" s="219"/>
      <c r="J264" s="215"/>
      <c r="K264" s="215"/>
      <c r="L264" s="220"/>
      <c r="M264" s="221"/>
      <c r="N264" s="222"/>
      <c r="O264" s="222"/>
      <c r="P264" s="222"/>
      <c r="Q264" s="222"/>
      <c r="R264" s="222"/>
      <c r="S264" s="222"/>
      <c r="T264" s="223"/>
      <c r="AT264" s="224" t="s">
        <v>116</v>
      </c>
      <c r="AU264" s="224" t="s">
        <v>80</v>
      </c>
      <c r="AV264" s="15" t="s">
        <v>114</v>
      </c>
      <c r="AW264" s="15" t="s">
        <v>34</v>
      </c>
      <c r="AX264" s="15" t="s">
        <v>80</v>
      </c>
      <c r="AY264" s="224" t="s">
        <v>109</v>
      </c>
    </row>
    <row r="265" spans="1:65" s="2" customFormat="1" ht="16.5" customHeight="1">
      <c r="A265" s="35"/>
      <c r="B265" s="36"/>
      <c r="C265" s="167" t="s">
        <v>397</v>
      </c>
      <c r="D265" s="167" t="s">
        <v>110</v>
      </c>
      <c r="E265" s="168" t="s">
        <v>398</v>
      </c>
      <c r="F265" s="169" t="s">
        <v>399</v>
      </c>
      <c r="G265" s="170" t="s">
        <v>163</v>
      </c>
      <c r="H265" s="171">
        <v>54.38</v>
      </c>
      <c r="I265" s="172"/>
      <c r="J265" s="173">
        <f>ROUND(I265*H265,2)</f>
        <v>0</v>
      </c>
      <c r="K265" s="169" t="s">
        <v>151</v>
      </c>
      <c r="L265" s="40"/>
      <c r="M265" s="174" t="s">
        <v>19</v>
      </c>
      <c r="N265" s="175" t="s">
        <v>45</v>
      </c>
      <c r="O265" s="66"/>
      <c r="P265" s="176">
        <f>O265*H265</f>
        <v>0</v>
      </c>
      <c r="Q265" s="176">
        <v>1.82E-3</v>
      </c>
      <c r="R265" s="176">
        <f>Q265*H265</f>
        <v>9.8971600000000007E-2</v>
      </c>
      <c r="S265" s="176">
        <v>0</v>
      </c>
      <c r="T265" s="17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78" t="s">
        <v>114</v>
      </c>
      <c r="AT265" s="178" t="s">
        <v>110</v>
      </c>
      <c r="AU265" s="178" t="s">
        <v>80</v>
      </c>
      <c r="AY265" s="18" t="s">
        <v>109</v>
      </c>
      <c r="BE265" s="179">
        <f>IF(N265="základní",J265,0)</f>
        <v>0</v>
      </c>
      <c r="BF265" s="179">
        <f>IF(N265="snížená",J265,0)</f>
        <v>0</v>
      </c>
      <c r="BG265" s="179">
        <f>IF(N265="zákl. přenesená",J265,0)</f>
        <v>0</v>
      </c>
      <c r="BH265" s="179">
        <f>IF(N265="sníž. přenesená",J265,0)</f>
        <v>0</v>
      </c>
      <c r="BI265" s="179">
        <f>IF(N265="nulová",J265,0)</f>
        <v>0</v>
      </c>
      <c r="BJ265" s="18" t="s">
        <v>114</v>
      </c>
      <c r="BK265" s="179">
        <f>ROUND(I265*H265,2)</f>
        <v>0</v>
      </c>
      <c r="BL265" s="18" t="s">
        <v>114</v>
      </c>
      <c r="BM265" s="178" t="s">
        <v>400</v>
      </c>
    </row>
    <row r="266" spans="1:65" s="2" customFormat="1">
      <c r="A266" s="35"/>
      <c r="B266" s="36"/>
      <c r="C266" s="37"/>
      <c r="D266" s="180" t="s">
        <v>115</v>
      </c>
      <c r="E266" s="37"/>
      <c r="F266" s="181" t="s">
        <v>401</v>
      </c>
      <c r="G266" s="37"/>
      <c r="H266" s="37"/>
      <c r="I266" s="182"/>
      <c r="J266" s="37"/>
      <c r="K266" s="37"/>
      <c r="L266" s="40"/>
      <c r="M266" s="183"/>
      <c r="N266" s="184"/>
      <c r="O266" s="66"/>
      <c r="P266" s="66"/>
      <c r="Q266" s="66"/>
      <c r="R266" s="66"/>
      <c r="S266" s="66"/>
      <c r="T266" s="67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115</v>
      </c>
      <c r="AU266" s="18" t="s">
        <v>80</v>
      </c>
    </row>
    <row r="267" spans="1:65" s="2" customFormat="1">
      <c r="A267" s="35"/>
      <c r="B267" s="36"/>
      <c r="C267" s="37"/>
      <c r="D267" s="212" t="s">
        <v>153</v>
      </c>
      <c r="E267" s="37"/>
      <c r="F267" s="213" t="s">
        <v>402</v>
      </c>
      <c r="G267" s="37"/>
      <c r="H267" s="37"/>
      <c r="I267" s="182"/>
      <c r="J267" s="37"/>
      <c r="K267" s="37"/>
      <c r="L267" s="40"/>
      <c r="M267" s="183"/>
      <c r="N267" s="184"/>
      <c r="O267" s="66"/>
      <c r="P267" s="66"/>
      <c r="Q267" s="66"/>
      <c r="R267" s="66"/>
      <c r="S267" s="66"/>
      <c r="T267" s="67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153</v>
      </c>
      <c r="AU267" s="18" t="s">
        <v>80</v>
      </c>
    </row>
    <row r="268" spans="1:65" s="12" customFormat="1">
      <c r="B268" s="185"/>
      <c r="C268" s="186"/>
      <c r="D268" s="180" t="s">
        <v>116</v>
      </c>
      <c r="E268" s="187" t="s">
        <v>19</v>
      </c>
      <c r="F268" s="188" t="s">
        <v>393</v>
      </c>
      <c r="G268" s="186"/>
      <c r="H268" s="187" t="s">
        <v>19</v>
      </c>
      <c r="I268" s="189"/>
      <c r="J268" s="186"/>
      <c r="K268" s="186"/>
      <c r="L268" s="190"/>
      <c r="M268" s="191"/>
      <c r="N268" s="192"/>
      <c r="O268" s="192"/>
      <c r="P268" s="192"/>
      <c r="Q268" s="192"/>
      <c r="R268" s="192"/>
      <c r="S268" s="192"/>
      <c r="T268" s="193"/>
      <c r="AT268" s="194" t="s">
        <v>116</v>
      </c>
      <c r="AU268" s="194" t="s">
        <v>80</v>
      </c>
      <c r="AV268" s="12" t="s">
        <v>80</v>
      </c>
      <c r="AW268" s="12" t="s">
        <v>34</v>
      </c>
      <c r="AX268" s="12" t="s">
        <v>72</v>
      </c>
      <c r="AY268" s="194" t="s">
        <v>109</v>
      </c>
    </row>
    <row r="269" spans="1:65" s="13" customFormat="1">
      <c r="B269" s="195"/>
      <c r="C269" s="196"/>
      <c r="D269" s="180" t="s">
        <v>116</v>
      </c>
      <c r="E269" s="197" t="s">
        <v>19</v>
      </c>
      <c r="F269" s="198" t="s">
        <v>403</v>
      </c>
      <c r="G269" s="196"/>
      <c r="H269" s="199">
        <v>54.38</v>
      </c>
      <c r="I269" s="200"/>
      <c r="J269" s="196"/>
      <c r="K269" s="196"/>
      <c r="L269" s="201"/>
      <c r="M269" s="202"/>
      <c r="N269" s="203"/>
      <c r="O269" s="203"/>
      <c r="P269" s="203"/>
      <c r="Q269" s="203"/>
      <c r="R269" s="203"/>
      <c r="S269" s="203"/>
      <c r="T269" s="204"/>
      <c r="AT269" s="205" t="s">
        <v>116</v>
      </c>
      <c r="AU269" s="205" t="s">
        <v>80</v>
      </c>
      <c r="AV269" s="13" t="s">
        <v>82</v>
      </c>
      <c r="AW269" s="13" t="s">
        <v>34</v>
      </c>
      <c r="AX269" s="13" t="s">
        <v>80</v>
      </c>
      <c r="AY269" s="205" t="s">
        <v>109</v>
      </c>
    </row>
    <row r="270" spans="1:65" s="2" customFormat="1" ht="16.5" customHeight="1">
      <c r="A270" s="35"/>
      <c r="B270" s="36"/>
      <c r="C270" s="167" t="s">
        <v>404</v>
      </c>
      <c r="D270" s="167" t="s">
        <v>110</v>
      </c>
      <c r="E270" s="168" t="s">
        <v>405</v>
      </c>
      <c r="F270" s="169" t="s">
        <v>406</v>
      </c>
      <c r="G270" s="170" t="s">
        <v>163</v>
      </c>
      <c r="H270" s="171">
        <v>54.38</v>
      </c>
      <c r="I270" s="172"/>
      <c r="J270" s="173">
        <f>ROUND(I270*H270,2)</f>
        <v>0</v>
      </c>
      <c r="K270" s="169" t="s">
        <v>151</v>
      </c>
      <c r="L270" s="40"/>
      <c r="M270" s="174" t="s">
        <v>19</v>
      </c>
      <c r="N270" s="175" t="s">
        <v>45</v>
      </c>
      <c r="O270" s="66"/>
      <c r="P270" s="176">
        <f>O270*H270</f>
        <v>0</v>
      </c>
      <c r="Q270" s="176">
        <v>4.0000000000000003E-5</v>
      </c>
      <c r="R270" s="176">
        <f>Q270*H270</f>
        <v>2.1752000000000004E-3</v>
      </c>
      <c r="S270" s="176">
        <v>0</v>
      </c>
      <c r="T270" s="17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78" t="s">
        <v>114</v>
      </c>
      <c r="AT270" s="178" t="s">
        <v>110</v>
      </c>
      <c r="AU270" s="178" t="s">
        <v>80</v>
      </c>
      <c r="AY270" s="18" t="s">
        <v>109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114</v>
      </c>
      <c r="BK270" s="179">
        <f>ROUND(I270*H270,2)</f>
        <v>0</v>
      </c>
      <c r="BL270" s="18" t="s">
        <v>114</v>
      </c>
      <c r="BM270" s="178" t="s">
        <v>407</v>
      </c>
    </row>
    <row r="271" spans="1:65" s="2" customFormat="1">
      <c r="A271" s="35"/>
      <c r="B271" s="36"/>
      <c r="C271" s="37"/>
      <c r="D271" s="180" t="s">
        <v>115</v>
      </c>
      <c r="E271" s="37"/>
      <c r="F271" s="181" t="s">
        <v>408</v>
      </c>
      <c r="G271" s="37"/>
      <c r="H271" s="37"/>
      <c r="I271" s="182"/>
      <c r="J271" s="37"/>
      <c r="K271" s="37"/>
      <c r="L271" s="40"/>
      <c r="M271" s="183"/>
      <c r="N271" s="184"/>
      <c r="O271" s="66"/>
      <c r="P271" s="66"/>
      <c r="Q271" s="66"/>
      <c r="R271" s="66"/>
      <c r="S271" s="66"/>
      <c r="T271" s="67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115</v>
      </c>
      <c r="AU271" s="18" t="s">
        <v>80</v>
      </c>
    </row>
    <row r="272" spans="1:65" s="2" customFormat="1">
      <c r="A272" s="35"/>
      <c r="B272" s="36"/>
      <c r="C272" s="37"/>
      <c r="D272" s="212" t="s">
        <v>153</v>
      </c>
      <c r="E272" s="37"/>
      <c r="F272" s="213" t="s">
        <v>409</v>
      </c>
      <c r="G272" s="37"/>
      <c r="H272" s="37"/>
      <c r="I272" s="182"/>
      <c r="J272" s="37"/>
      <c r="K272" s="37"/>
      <c r="L272" s="40"/>
      <c r="M272" s="183"/>
      <c r="N272" s="184"/>
      <c r="O272" s="66"/>
      <c r="P272" s="66"/>
      <c r="Q272" s="66"/>
      <c r="R272" s="66"/>
      <c r="S272" s="66"/>
      <c r="T272" s="67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153</v>
      </c>
      <c r="AU272" s="18" t="s">
        <v>80</v>
      </c>
    </row>
    <row r="273" spans="1:65" s="2" customFormat="1" ht="16.5" customHeight="1">
      <c r="A273" s="35"/>
      <c r="B273" s="36"/>
      <c r="C273" s="167" t="s">
        <v>410</v>
      </c>
      <c r="D273" s="167" t="s">
        <v>110</v>
      </c>
      <c r="E273" s="168" t="s">
        <v>411</v>
      </c>
      <c r="F273" s="169" t="s">
        <v>412</v>
      </c>
      <c r="G273" s="170" t="s">
        <v>163</v>
      </c>
      <c r="H273" s="171">
        <v>26.145</v>
      </c>
      <c r="I273" s="172"/>
      <c r="J273" s="173">
        <f>ROUND(I273*H273,2)</f>
        <v>0</v>
      </c>
      <c r="K273" s="169" t="s">
        <v>151</v>
      </c>
      <c r="L273" s="40"/>
      <c r="M273" s="174" t="s">
        <v>19</v>
      </c>
      <c r="N273" s="175" t="s">
        <v>45</v>
      </c>
      <c r="O273" s="66"/>
      <c r="P273" s="176">
        <f>O273*H273</f>
        <v>0</v>
      </c>
      <c r="Q273" s="176">
        <v>1.32E-3</v>
      </c>
      <c r="R273" s="176">
        <f>Q273*H273</f>
        <v>3.4511399999999998E-2</v>
      </c>
      <c r="S273" s="176">
        <v>0</v>
      </c>
      <c r="T273" s="17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78" t="s">
        <v>114</v>
      </c>
      <c r="AT273" s="178" t="s">
        <v>110</v>
      </c>
      <c r="AU273" s="178" t="s">
        <v>80</v>
      </c>
      <c r="AY273" s="18" t="s">
        <v>109</v>
      </c>
      <c r="BE273" s="179">
        <f>IF(N273="základní",J273,0)</f>
        <v>0</v>
      </c>
      <c r="BF273" s="179">
        <f>IF(N273="snížená",J273,0)</f>
        <v>0</v>
      </c>
      <c r="BG273" s="179">
        <f>IF(N273="zákl. přenesená",J273,0)</f>
        <v>0</v>
      </c>
      <c r="BH273" s="179">
        <f>IF(N273="sníž. přenesená",J273,0)</f>
        <v>0</v>
      </c>
      <c r="BI273" s="179">
        <f>IF(N273="nulová",J273,0)</f>
        <v>0</v>
      </c>
      <c r="BJ273" s="18" t="s">
        <v>114</v>
      </c>
      <c r="BK273" s="179">
        <f>ROUND(I273*H273,2)</f>
        <v>0</v>
      </c>
      <c r="BL273" s="18" t="s">
        <v>114</v>
      </c>
      <c r="BM273" s="178" t="s">
        <v>413</v>
      </c>
    </row>
    <row r="274" spans="1:65" s="2" customFormat="1">
      <c r="A274" s="35"/>
      <c r="B274" s="36"/>
      <c r="C274" s="37"/>
      <c r="D274" s="180" t="s">
        <v>115</v>
      </c>
      <c r="E274" s="37"/>
      <c r="F274" s="181" t="s">
        <v>414</v>
      </c>
      <c r="G274" s="37"/>
      <c r="H274" s="37"/>
      <c r="I274" s="182"/>
      <c r="J274" s="37"/>
      <c r="K274" s="37"/>
      <c r="L274" s="40"/>
      <c r="M274" s="183"/>
      <c r="N274" s="184"/>
      <c r="O274" s="66"/>
      <c r="P274" s="66"/>
      <c r="Q274" s="66"/>
      <c r="R274" s="66"/>
      <c r="S274" s="66"/>
      <c r="T274" s="67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115</v>
      </c>
      <c r="AU274" s="18" t="s">
        <v>80</v>
      </c>
    </row>
    <row r="275" spans="1:65" s="2" customFormat="1">
      <c r="A275" s="35"/>
      <c r="B275" s="36"/>
      <c r="C275" s="37"/>
      <c r="D275" s="212" t="s">
        <v>153</v>
      </c>
      <c r="E275" s="37"/>
      <c r="F275" s="213" t="s">
        <v>415</v>
      </c>
      <c r="G275" s="37"/>
      <c r="H275" s="37"/>
      <c r="I275" s="182"/>
      <c r="J275" s="37"/>
      <c r="K275" s="37"/>
      <c r="L275" s="40"/>
      <c r="M275" s="183"/>
      <c r="N275" s="184"/>
      <c r="O275" s="66"/>
      <c r="P275" s="66"/>
      <c r="Q275" s="66"/>
      <c r="R275" s="66"/>
      <c r="S275" s="66"/>
      <c r="T275" s="67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153</v>
      </c>
      <c r="AU275" s="18" t="s">
        <v>80</v>
      </c>
    </row>
    <row r="276" spans="1:65" s="12" customFormat="1">
      <c r="B276" s="185"/>
      <c r="C276" s="186"/>
      <c r="D276" s="180" t="s">
        <v>116</v>
      </c>
      <c r="E276" s="187" t="s">
        <v>19</v>
      </c>
      <c r="F276" s="188" t="s">
        <v>416</v>
      </c>
      <c r="G276" s="186"/>
      <c r="H276" s="187" t="s">
        <v>19</v>
      </c>
      <c r="I276" s="189"/>
      <c r="J276" s="186"/>
      <c r="K276" s="186"/>
      <c r="L276" s="190"/>
      <c r="M276" s="191"/>
      <c r="N276" s="192"/>
      <c r="O276" s="192"/>
      <c r="P276" s="192"/>
      <c r="Q276" s="192"/>
      <c r="R276" s="192"/>
      <c r="S276" s="192"/>
      <c r="T276" s="193"/>
      <c r="AT276" s="194" t="s">
        <v>116</v>
      </c>
      <c r="AU276" s="194" t="s">
        <v>80</v>
      </c>
      <c r="AV276" s="12" t="s">
        <v>80</v>
      </c>
      <c r="AW276" s="12" t="s">
        <v>34</v>
      </c>
      <c r="AX276" s="12" t="s">
        <v>72</v>
      </c>
      <c r="AY276" s="194" t="s">
        <v>109</v>
      </c>
    </row>
    <row r="277" spans="1:65" s="13" customFormat="1">
      <c r="B277" s="195"/>
      <c r="C277" s="196"/>
      <c r="D277" s="180" t="s">
        <v>116</v>
      </c>
      <c r="E277" s="197" t="s">
        <v>19</v>
      </c>
      <c r="F277" s="198" t="s">
        <v>417</v>
      </c>
      <c r="G277" s="196"/>
      <c r="H277" s="199">
        <v>5.77</v>
      </c>
      <c r="I277" s="200"/>
      <c r="J277" s="196"/>
      <c r="K277" s="196"/>
      <c r="L277" s="201"/>
      <c r="M277" s="202"/>
      <c r="N277" s="203"/>
      <c r="O277" s="203"/>
      <c r="P277" s="203"/>
      <c r="Q277" s="203"/>
      <c r="R277" s="203"/>
      <c r="S277" s="203"/>
      <c r="T277" s="204"/>
      <c r="AT277" s="205" t="s">
        <v>116</v>
      </c>
      <c r="AU277" s="205" t="s">
        <v>80</v>
      </c>
      <c r="AV277" s="13" t="s">
        <v>82</v>
      </c>
      <c r="AW277" s="13" t="s">
        <v>34</v>
      </c>
      <c r="AX277" s="13" t="s">
        <v>72</v>
      </c>
      <c r="AY277" s="205" t="s">
        <v>109</v>
      </c>
    </row>
    <row r="278" spans="1:65" s="12" customFormat="1">
      <c r="B278" s="185"/>
      <c r="C278" s="186"/>
      <c r="D278" s="180" t="s">
        <v>116</v>
      </c>
      <c r="E278" s="187" t="s">
        <v>19</v>
      </c>
      <c r="F278" s="188" t="s">
        <v>418</v>
      </c>
      <c r="G278" s="186"/>
      <c r="H278" s="187" t="s">
        <v>19</v>
      </c>
      <c r="I278" s="189"/>
      <c r="J278" s="186"/>
      <c r="K278" s="186"/>
      <c r="L278" s="190"/>
      <c r="M278" s="191"/>
      <c r="N278" s="192"/>
      <c r="O278" s="192"/>
      <c r="P278" s="192"/>
      <c r="Q278" s="192"/>
      <c r="R278" s="192"/>
      <c r="S278" s="192"/>
      <c r="T278" s="193"/>
      <c r="AT278" s="194" t="s">
        <v>116</v>
      </c>
      <c r="AU278" s="194" t="s">
        <v>80</v>
      </c>
      <c r="AV278" s="12" t="s">
        <v>80</v>
      </c>
      <c r="AW278" s="12" t="s">
        <v>34</v>
      </c>
      <c r="AX278" s="12" t="s">
        <v>72</v>
      </c>
      <c r="AY278" s="194" t="s">
        <v>109</v>
      </c>
    </row>
    <row r="279" spans="1:65" s="13" customFormat="1">
      <c r="B279" s="195"/>
      <c r="C279" s="196"/>
      <c r="D279" s="180" t="s">
        <v>116</v>
      </c>
      <c r="E279" s="197" t="s">
        <v>19</v>
      </c>
      <c r="F279" s="198" t="s">
        <v>419</v>
      </c>
      <c r="G279" s="196"/>
      <c r="H279" s="199">
        <v>6.9950000000000001</v>
      </c>
      <c r="I279" s="200"/>
      <c r="J279" s="196"/>
      <c r="K279" s="196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116</v>
      </c>
      <c r="AU279" s="205" t="s">
        <v>80</v>
      </c>
      <c r="AV279" s="13" t="s">
        <v>82</v>
      </c>
      <c r="AW279" s="13" t="s">
        <v>34</v>
      </c>
      <c r="AX279" s="13" t="s">
        <v>72</v>
      </c>
      <c r="AY279" s="205" t="s">
        <v>109</v>
      </c>
    </row>
    <row r="280" spans="1:65" s="12" customFormat="1">
      <c r="B280" s="185"/>
      <c r="C280" s="186"/>
      <c r="D280" s="180" t="s">
        <v>116</v>
      </c>
      <c r="E280" s="187" t="s">
        <v>19</v>
      </c>
      <c r="F280" s="188" t="s">
        <v>420</v>
      </c>
      <c r="G280" s="186"/>
      <c r="H280" s="187" t="s">
        <v>19</v>
      </c>
      <c r="I280" s="189"/>
      <c r="J280" s="186"/>
      <c r="K280" s="186"/>
      <c r="L280" s="190"/>
      <c r="M280" s="191"/>
      <c r="N280" s="192"/>
      <c r="O280" s="192"/>
      <c r="P280" s="192"/>
      <c r="Q280" s="192"/>
      <c r="R280" s="192"/>
      <c r="S280" s="192"/>
      <c r="T280" s="193"/>
      <c r="AT280" s="194" t="s">
        <v>116</v>
      </c>
      <c r="AU280" s="194" t="s">
        <v>80</v>
      </c>
      <c r="AV280" s="12" t="s">
        <v>80</v>
      </c>
      <c r="AW280" s="12" t="s">
        <v>34</v>
      </c>
      <c r="AX280" s="12" t="s">
        <v>72</v>
      </c>
      <c r="AY280" s="194" t="s">
        <v>109</v>
      </c>
    </row>
    <row r="281" spans="1:65" s="13" customFormat="1">
      <c r="B281" s="195"/>
      <c r="C281" s="196"/>
      <c r="D281" s="180" t="s">
        <v>116</v>
      </c>
      <c r="E281" s="197" t="s">
        <v>19</v>
      </c>
      <c r="F281" s="198" t="s">
        <v>421</v>
      </c>
      <c r="G281" s="196"/>
      <c r="H281" s="199">
        <v>6.6</v>
      </c>
      <c r="I281" s="200"/>
      <c r="J281" s="196"/>
      <c r="K281" s="196"/>
      <c r="L281" s="201"/>
      <c r="M281" s="202"/>
      <c r="N281" s="203"/>
      <c r="O281" s="203"/>
      <c r="P281" s="203"/>
      <c r="Q281" s="203"/>
      <c r="R281" s="203"/>
      <c r="S281" s="203"/>
      <c r="T281" s="204"/>
      <c r="AT281" s="205" t="s">
        <v>116</v>
      </c>
      <c r="AU281" s="205" t="s">
        <v>80</v>
      </c>
      <c r="AV281" s="13" t="s">
        <v>82</v>
      </c>
      <c r="AW281" s="13" t="s">
        <v>34</v>
      </c>
      <c r="AX281" s="13" t="s">
        <v>72</v>
      </c>
      <c r="AY281" s="205" t="s">
        <v>109</v>
      </c>
    </row>
    <row r="282" spans="1:65" s="12" customFormat="1">
      <c r="B282" s="185"/>
      <c r="C282" s="186"/>
      <c r="D282" s="180" t="s">
        <v>116</v>
      </c>
      <c r="E282" s="187" t="s">
        <v>19</v>
      </c>
      <c r="F282" s="188" t="s">
        <v>422</v>
      </c>
      <c r="G282" s="186"/>
      <c r="H282" s="187" t="s">
        <v>19</v>
      </c>
      <c r="I282" s="189"/>
      <c r="J282" s="186"/>
      <c r="K282" s="186"/>
      <c r="L282" s="190"/>
      <c r="M282" s="191"/>
      <c r="N282" s="192"/>
      <c r="O282" s="192"/>
      <c r="P282" s="192"/>
      <c r="Q282" s="192"/>
      <c r="R282" s="192"/>
      <c r="S282" s="192"/>
      <c r="T282" s="193"/>
      <c r="AT282" s="194" t="s">
        <v>116</v>
      </c>
      <c r="AU282" s="194" t="s">
        <v>80</v>
      </c>
      <c r="AV282" s="12" t="s">
        <v>80</v>
      </c>
      <c r="AW282" s="12" t="s">
        <v>34</v>
      </c>
      <c r="AX282" s="12" t="s">
        <v>72</v>
      </c>
      <c r="AY282" s="194" t="s">
        <v>109</v>
      </c>
    </row>
    <row r="283" spans="1:65" s="13" customFormat="1">
      <c r="B283" s="195"/>
      <c r="C283" s="196"/>
      <c r="D283" s="180" t="s">
        <v>116</v>
      </c>
      <c r="E283" s="197" t="s">
        <v>19</v>
      </c>
      <c r="F283" s="198" t="s">
        <v>423</v>
      </c>
      <c r="G283" s="196"/>
      <c r="H283" s="199">
        <v>6.78</v>
      </c>
      <c r="I283" s="200"/>
      <c r="J283" s="196"/>
      <c r="K283" s="196"/>
      <c r="L283" s="201"/>
      <c r="M283" s="202"/>
      <c r="N283" s="203"/>
      <c r="O283" s="203"/>
      <c r="P283" s="203"/>
      <c r="Q283" s="203"/>
      <c r="R283" s="203"/>
      <c r="S283" s="203"/>
      <c r="T283" s="204"/>
      <c r="AT283" s="205" t="s">
        <v>116</v>
      </c>
      <c r="AU283" s="205" t="s">
        <v>80</v>
      </c>
      <c r="AV283" s="13" t="s">
        <v>82</v>
      </c>
      <c r="AW283" s="13" t="s">
        <v>34</v>
      </c>
      <c r="AX283" s="13" t="s">
        <v>72</v>
      </c>
      <c r="AY283" s="205" t="s">
        <v>109</v>
      </c>
    </row>
    <row r="284" spans="1:65" s="15" customFormat="1">
      <c r="B284" s="214"/>
      <c r="C284" s="215"/>
      <c r="D284" s="180" t="s">
        <v>116</v>
      </c>
      <c r="E284" s="216" t="s">
        <v>19</v>
      </c>
      <c r="F284" s="217" t="s">
        <v>176</v>
      </c>
      <c r="G284" s="215"/>
      <c r="H284" s="218">
        <v>26.145</v>
      </c>
      <c r="I284" s="219"/>
      <c r="J284" s="215"/>
      <c r="K284" s="215"/>
      <c r="L284" s="220"/>
      <c r="M284" s="221"/>
      <c r="N284" s="222"/>
      <c r="O284" s="222"/>
      <c r="P284" s="222"/>
      <c r="Q284" s="222"/>
      <c r="R284" s="222"/>
      <c r="S284" s="222"/>
      <c r="T284" s="223"/>
      <c r="AT284" s="224" t="s">
        <v>116</v>
      </c>
      <c r="AU284" s="224" t="s">
        <v>80</v>
      </c>
      <c r="AV284" s="15" t="s">
        <v>114</v>
      </c>
      <c r="AW284" s="15" t="s">
        <v>34</v>
      </c>
      <c r="AX284" s="15" t="s">
        <v>80</v>
      </c>
      <c r="AY284" s="224" t="s">
        <v>109</v>
      </c>
    </row>
    <row r="285" spans="1:65" s="2" customFormat="1" ht="21.75" customHeight="1">
      <c r="A285" s="35"/>
      <c r="B285" s="36"/>
      <c r="C285" s="167" t="s">
        <v>424</v>
      </c>
      <c r="D285" s="167" t="s">
        <v>110</v>
      </c>
      <c r="E285" s="168" t="s">
        <v>425</v>
      </c>
      <c r="F285" s="169" t="s">
        <v>426</v>
      </c>
      <c r="G285" s="170" t="s">
        <v>163</v>
      </c>
      <c r="H285" s="171">
        <v>26.145</v>
      </c>
      <c r="I285" s="172"/>
      <c r="J285" s="173">
        <f>ROUND(I285*H285,2)</f>
        <v>0</v>
      </c>
      <c r="K285" s="169" t="s">
        <v>151</v>
      </c>
      <c r="L285" s="40"/>
      <c r="M285" s="174" t="s">
        <v>19</v>
      </c>
      <c r="N285" s="175" t="s">
        <v>45</v>
      </c>
      <c r="O285" s="66"/>
      <c r="P285" s="176">
        <f>O285*H285</f>
        <v>0</v>
      </c>
      <c r="Q285" s="176">
        <v>4.0000000000000003E-5</v>
      </c>
      <c r="R285" s="176">
        <f>Q285*H285</f>
        <v>1.0458000000000002E-3</v>
      </c>
      <c r="S285" s="176">
        <v>0</v>
      </c>
      <c r="T285" s="17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78" t="s">
        <v>114</v>
      </c>
      <c r="AT285" s="178" t="s">
        <v>110</v>
      </c>
      <c r="AU285" s="178" t="s">
        <v>80</v>
      </c>
      <c r="AY285" s="18" t="s">
        <v>109</v>
      </c>
      <c r="BE285" s="179">
        <f>IF(N285="základní",J285,0)</f>
        <v>0</v>
      </c>
      <c r="BF285" s="179">
        <f>IF(N285="snížená",J285,0)</f>
        <v>0</v>
      </c>
      <c r="BG285" s="179">
        <f>IF(N285="zákl. přenesená",J285,0)</f>
        <v>0</v>
      </c>
      <c r="BH285" s="179">
        <f>IF(N285="sníž. přenesená",J285,0)</f>
        <v>0</v>
      </c>
      <c r="BI285" s="179">
        <f>IF(N285="nulová",J285,0)</f>
        <v>0</v>
      </c>
      <c r="BJ285" s="18" t="s">
        <v>114</v>
      </c>
      <c r="BK285" s="179">
        <f>ROUND(I285*H285,2)</f>
        <v>0</v>
      </c>
      <c r="BL285" s="18" t="s">
        <v>114</v>
      </c>
      <c r="BM285" s="178" t="s">
        <v>427</v>
      </c>
    </row>
    <row r="286" spans="1:65" s="2" customFormat="1">
      <c r="A286" s="35"/>
      <c r="B286" s="36"/>
      <c r="C286" s="37"/>
      <c r="D286" s="180" t="s">
        <v>115</v>
      </c>
      <c r="E286" s="37"/>
      <c r="F286" s="181" t="s">
        <v>428</v>
      </c>
      <c r="G286" s="37"/>
      <c r="H286" s="37"/>
      <c r="I286" s="182"/>
      <c r="J286" s="37"/>
      <c r="K286" s="37"/>
      <c r="L286" s="40"/>
      <c r="M286" s="183"/>
      <c r="N286" s="184"/>
      <c r="O286" s="66"/>
      <c r="P286" s="66"/>
      <c r="Q286" s="66"/>
      <c r="R286" s="66"/>
      <c r="S286" s="66"/>
      <c r="T286" s="67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115</v>
      </c>
      <c r="AU286" s="18" t="s">
        <v>80</v>
      </c>
    </row>
    <row r="287" spans="1:65" s="2" customFormat="1">
      <c r="A287" s="35"/>
      <c r="B287" s="36"/>
      <c r="C287" s="37"/>
      <c r="D287" s="212" t="s">
        <v>153</v>
      </c>
      <c r="E287" s="37"/>
      <c r="F287" s="213" t="s">
        <v>429</v>
      </c>
      <c r="G287" s="37"/>
      <c r="H287" s="37"/>
      <c r="I287" s="182"/>
      <c r="J287" s="37"/>
      <c r="K287" s="37"/>
      <c r="L287" s="40"/>
      <c r="M287" s="183"/>
      <c r="N287" s="184"/>
      <c r="O287" s="66"/>
      <c r="P287" s="66"/>
      <c r="Q287" s="66"/>
      <c r="R287" s="66"/>
      <c r="S287" s="66"/>
      <c r="T287" s="67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153</v>
      </c>
      <c r="AU287" s="18" t="s">
        <v>80</v>
      </c>
    </row>
    <row r="288" spans="1:65" s="2" customFormat="1" ht="16.5" customHeight="1">
      <c r="A288" s="35"/>
      <c r="B288" s="36"/>
      <c r="C288" s="167" t="s">
        <v>259</v>
      </c>
      <c r="D288" s="167" t="s">
        <v>110</v>
      </c>
      <c r="E288" s="168" t="s">
        <v>430</v>
      </c>
      <c r="F288" s="169" t="s">
        <v>431</v>
      </c>
      <c r="G288" s="170" t="s">
        <v>150</v>
      </c>
      <c r="H288" s="171">
        <v>2</v>
      </c>
      <c r="I288" s="172"/>
      <c r="J288" s="173">
        <f>ROUND(I288*H288,2)</f>
        <v>0</v>
      </c>
      <c r="K288" s="169" t="s">
        <v>151</v>
      </c>
      <c r="L288" s="40"/>
      <c r="M288" s="174" t="s">
        <v>19</v>
      </c>
      <c r="N288" s="175" t="s">
        <v>45</v>
      </c>
      <c r="O288" s="66"/>
      <c r="P288" s="176">
        <f>O288*H288</f>
        <v>0</v>
      </c>
      <c r="Q288" s="176">
        <v>8.3999999999999995E-3</v>
      </c>
      <c r="R288" s="176">
        <f>Q288*H288</f>
        <v>1.6799999999999999E-2</v>
      </c>
      <c r="S288" s="176">
        <v>0</v>
      </c>
      <c r="T288" s="17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78" t="s">
        <v>114</v>
      </c>
      <c r="AT288" s="178" t="s">
        <v>110</v>
      </c>
      <c r="AU288" s="178" t="s">
        <v>80</v>
      </c>
      <c r="AY288" s="18" t="s">
        <v>109</v>
      </c>
      <c r="BE288" s="179">
        <f>IF(N288="základní",J288,0)</f>
        <v>0</v>
      </c>
      <c r="BF288" s="179">
        <f>IF(N288="snížená",J288,0)</f>
        <v>0</v>
      </c>
      <c r="BG288" s="179">
        <f>IF(N288="zákl. přenesená",J288,0)</f>
        <v>0</v>
      </c>
      <c r="BH288" s="179">
        <f>IF(N288="sníž. přenesená",J288,0)</f>
        <v>0</v>
      </c>
      <c r="BI288" s="179">
        <f>IF(N288="nulová",J288,0)</f>
        <v>0</v>
      </c>
      <c r="BJ288" s="18" t="s">
        <v>114</v>
      </c>
      <c r="BK288" s="179">
        <f>ROUND(I288*H288,2)</f>
        <v>0</v>
      </c>
      <c r="BL288" s="18" t="s">
        <v>114</v>
      </c>
      <c r="BM288" s="178" t="s">
        <v>432</v>
      </c>
    </row>
    <row r="289" spans="1:65" s="2" customFormat="1">
      <c r="A289" s="35"/>
      <c r="B289" s="36"/>
      <c r="C289" s="37"/>
      <c r="D289" s="180" t="s">
        <v>115</v>
      </c>
      <c r="E289" s="37"/>
      <c r="F289" s="181" t="s">
        <v>431</v>
      </c>
      <c r="G289" s="37"/>
      <c r="H289" s="37"/>
      <c r="I289" s="182"/>
      <c r="J289" s="37"/>
      <c r="K289" s="37"/>
      <c r="L289" s="40"/>
      <c r="M289" s="183"/>
      <c r="N289" s="184"/>
      <c r="O289" s="66"/>
      <c r="P289" s="66"/>
      <c r="Q289" s="66"/>
      <c r="R289" s="66"/>
      <c r="S289" s="66"/>
      <c r="T289" s="67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115</v>
      </c>
      <c r="AU289" s="18" t="s">
        <v>80</v>
      </c>
    </row>
    <row r="290" spans="1:65" s="2" customFormat="1">
      <c r="A290" s="35"/>
      <c r="B290" s="36"/>
      <c r="C290" s="37"/>
      <c r="D290" s="212" t="s">
        <v>153</v>
      </c>
      <c r="E290" s="37"/>
      <c r="F290" s="213" t="s">
        <v>433</v>
      </c>
      <c r="G290" s="37"/>
      <c r="H290" s="37"/>
      <c r="I290" s="182"/>
      <c r="J290" s="37"/>
      <c r="K290" s="37"/>
      <c r="L290" s="40"/>
      <c r="M290" s="183"/>
      <c r="N290" s="184"/>
      <c r="O290" s="66"/>
      <c r="P290" s="66"/>
      <c r="Q290" s="66"/>
      <c r="R290" s="66"/>
      <c r="S290" s="66"/>
      <c r="T290" s="67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153</v>
      </c>
      <c r="AU290" s="18" t="s">
        <v>80</v>
      </c>
    </row>
    <row r="291" spans="1:65" s="12" customFormat="1">
      <c r="B291" s="185"/>
      <c r="C291" s="186"/>
      <c r="D291" s="180" t="s">
        <v>116</v>
      </c>
      <c r="E291" s="187" t="s">
        <v>19</v>
      </c>
      <c r="F291" s="188" t="s">
        <v>434</v>
      </c>
      <c r="G291" s="186"/>
      <c r="H291" s="187" t="s">
        <v>19</v>
      </c>
      <c r="I291" s="189"/>
      <c r="J291" s="186"/>
      <c r="K291" s="186"/>
      <c r="L291" s="190"/>
      <c r="M291" s="191"/>
      <c r="N291" s="192"/>
      <c r="O291" s="192"/>
      <c r="P291" s="192"/>
      <c r="Q291" s="192"/>
      <c r="R291" s="192"/>
      <c r="S291" s="192"/>
      <c r="T291" s="193"/>
      <c r="AT291" s="194" t="s">
        <v>116</v>
      </c>
      <c r="AU291" s="194" t="s">
        <v>80</v>
      </c>
      <c r="AV291" s="12" t="s">
        <v>80</v>
      </c>
      <c r="AW291" s="12" t="s">
        <v>34</v>
      </c>
      <c r="AX291" s="12" t="s">
        <v>72</v>
      </c>
      <c r="AY291" s="194" t="s">
        <v>109</v>
      </c>
    </row>
    <row r="292" spans="1:65" s="13" customFormat="1">
      <c r="B292" s="195"/>
      <c r="C292" s="196"/>
      <c r="D292" s="180" t="s">
        <v>116</v>
      </c>
      <c r="E292" s="197" t="s">
        <v>19</v>
      </c>
      <c r="F292" s="198" t="s">
        <v>435</v>
      </c>
      <c r="G292" s="196"/>
      <c r="H292" s="199">
        <v>2</v>
      </c>
      <c r="I292" s="200"/>
      <c r="J292" s="196"/>
      <c r="K292" s="196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116</v>
      </c>
      <c r="AU292" s="205" t="s">
        <v>80</v>
      </c>
      <c r="AV292" s="13" t="s">
        <v>82</v>
      </c>
      <c r="AW292" s="13" t="s">
        <v>34</v>
      </c>
      <c r="AX292" s="13" t="s">
        <v>80</v>
      </c>
      <c r="AY292" s="205" t="s">
        <v>109</v>
      </c>
    </row>
    <row r="293" spans="1:65" s="2" customFormat="1" ht="16.5" customHeight="1">
      <c r="A293" s="35"/>
      <c r="B293" s="36"/>
      <c r="C293" s="167" t="s">
        <v>436</v>
      </c>
      <c r="D293" s="167" t="s">
        <v>110</v>
      </c>
      <c r="E293" s="168" t="s">
        <v>437</v>
      </c>
      <c r="F293" s="169" t="s">
        <v>438</v>
      </c>
      <c r="G293" s="170" t="s">
        <v>238</v>
      </c>
      <c r="H293" s="171">
        <v>1.0309999999999999</v>
      </c>
      <c r="I293" s="172"/>
      <c r="J293" s="173">
        <f>ROUND(I293*H293,2)</f>
        <v>0</v>
      </c>
      <c r="K293" s="169" t="s">
        <v>151</v>
      </c>
      <c r="L293" s="40"/>
      <c r="M293" s="174" t="s">
        <v>19</v>
      </c>
      <c r="N293" s="175" t="s">
        <v>45</v>
      </c>
      <c r="O293" s="66"/>
      <c r="P293" s="176">
        <f>O293*H293</f>
        <v>0</v>
      </c>
      <c r="Q293" s="176">
        <v>1.0384500000000001</v>
      </c>
      <c r="R293" s="176">
        <f>Q293*H293</f>
        <v>1.07064195</v>
      </c>
      <c r="S293" s="176">
        <v>0</v>
      </c>
      <c r="T293" s="17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78" t="s">
        <v>114</v>
      </c>
      <c r="AT293" s="178" t="s">
        <v>110</v>
      </c>
      <c r="AU293" s="178" t="s">
        <v>80</v>
      </c>
      <c r="AY293" s="18" t="s">
        <v>109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114</v>
      </c>
      <c r="BK293" s="179">
        <f>ROUND(I293*H293,2)</f>
        <v>0</v>
      </c>
      <c r="BL293" s="18" t="s">
        <v>114</v>
      </c>
      <c r="BM293" s="178" t="s">
        <v>439</v>
      </c>
    </row>
    <row r="294" spans="1:65" s="2" customFormat="1" ht="19.5">
      <c r="A294" s="35"/>
      <c r="B294" s="36"/>
      <c r="C294" s="37"/>
      <c r="D294" s="180" t="s">
        <v>115</v>
      </c>
      <c r="E294" s="37"/>
      <c r="F294" s="181" t="s">
        <v>440</v>
      </c>
      <c r="G294" s="37"/>
      <c r="H294" s="37"/>
      <c r="I294" s="182"/>
      <c r="J294" s="37"/>
      <c r="K294" s="37"/>
      <c r="L294" s="40"/>
      <c r="M294" s="183"/>
      <c r="N294" s="184"/>
      <c r="O294" s="66"/>
      <c r="P294" s="66"/>
      <c r="Q294" s="66"/>
      <c r="R294" s="66"/>
      <c r="S294" s="66"/>
      <c r="T294" s="67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115</v>
      </c>
      <c r="AU294" s="18" t="s">
        <v>80</v>
      </c>
    </row>
    <row r="295" spans="1:65" s="2" customFormat="1">
      <c r="A295" s="35"/>
      <c r="B295" s="36"/>
      <c r="C295" s="37"/>
      <c r="D295" s="212" t="s">
        <v>153</v>
      </c>
      <c r="E295" s="37"/>
      <c r="F295" s="213" t="s">
        <v>441</v>
      </c>
      <c r="G295" s="37"/>
      <c r="H295" s="37"/>
      <c r="I295" s="182"/>
      <c r="J295" s="37"/>
      <c r="K295" s="37"/>
      <c r="L295" s="40"/>
      <c r="M295" s="183"/>
      <c r="N295" s="184"/>
      <c r="O295" s="66"/>
      <c r="P295" s="66"/>
      <c r="Q295" s="66"/>
      <c r="R295" s="66"/>
      <c r="S295" s="66"/>
      <c r="T295" s="67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153</v>
      </c>
      <c r="AU295" s="18" t="s">
        <v>80</v>
      </c>
    </row>
    <row r="296" spans="1:65" s="12" customFormat="1">
      <c r="B296" s="185"/>
      <c r="C296" s="186"/>
      <c r="D296" s="180" t="s">
        <v>116</v>
      </c>
      <c r="E296" s="187" t="s">
        <v>19</v>
      </c>
      <c r="F296" s="188" t="s">
        <v>442</v>
      </c>
      <c r="G296" s="186"/>
      <c r="H296" s="187" t="s">
        <v>19</v>
      </c>
      <c r="I296" s="189"/>
      <c r="J296" s="186"/>
      <c r="K296" s="186"/>
      <c r="L296" s="190"/>
      <c r="M296" s="191"/>
      <c r="N296" s="192"/>
      <c r="O296" s="192"/>
      <c r="P296" s="192"/>
      <c r="Q296" s="192"/>
      <c r="R296" s="192"/>
      <c r="S296" s="192"/>
      <c r="T296" s="193"/>
      <c r="AT296" s="194" t="s">
        <v>116</v>
      </c>
      <c r="AU296" s="194" t="s">
        <v>80</v>
      </c>
      <c r="AV296" s="12" t="s">
        <v>80</v>
      </c>
      <c r="AW296" s="12" t="s">
        <v>34</v>
      </c>
      <c r="AX296" s="12" t="s">
        <v>72</v>
      </c>
      <c r="AY296" s="194" t="s">
        <v>109</v>
      </c>
    </row>
    <row r="297" spans="1:65" s="13" customFormat="1">
      <c r="B297" s="195"/>
      <c r="C297" s="196"/>
      <c r="D297" s="180" t="s">
        <v>116</v>
      </c>
      <c r="E297" s="197" t="s">
        <v>19</v>
      </c>
      <c r="F297" s="198" t="s">
        <v>443</v>
      </c>
      <c r="G297" s="196"/>
      <c r="H297" s="199">
        <v>1.0309999999999999</v>
      </c>
      <c r="I297" s="200"/>
      <c r="J297" s="196"/>
      <c r="K297" s="196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116</v>
      </c>
      <c r="AU297" s="205" t="s">
        <v>80</v>
      </c>
      <c r="AV297" s="13" t="s">
        <v>82</v>
      </c>
      <c r="AW297" s="13" t="s">
        <v>34</v>
      </c>
      <c r="AX297" s="13" t="s">
        <v>80</v>
      </c>
      <c r="AY297" s="205" t="s">
        <v>109</v>
      </c>
    </row>
    <row r="298" spans="1:65" s="2" customFormat="1" ht="16.5" customHeight="1">
      <c r="A298" s="35"/>
      <c r="B298" s="36"/>
      <c r="C298" s="167" t="s">
        <v>444</v>
      </c>
      <c r="D298" s="167" t="s">
        <v>110</v>
      </c>
      <c r="E298" s="168" t="s">
        <v>445</v>
      </c>
      <c r="F298" s="169" t="s">
        <v>446</v>
      </c>
      <c r="G298" s="170" t="s">
        <v>238</v>
      </c>
      <c r="H298" s="171">
        <v>0.48</v>
      </c>
      <c r="I298" s="172"/>
      <c r="J298" s="173">
        <f>ROUND(I298*H298,2)</f>
        <v>0</v>
      </c>
      <c r="K298" s="169" t="s">
        <v>151</v>
      </c>
      <c r="L298" s="40"/>
      <c r="M298" s="174" t="s">
        <v>19</v>
      </c>
      <c r="N298" s="175" t="s">
        <v>45</v>
      </c>
      <c r="O298" s="66"/>
      <c r="P298" s="176">
        <f>O298*H298</f>
        <v>0</v>
      </c>
      <c r="Q298" s="176">
        <v>1.07653</v>
      </c>
      <c r="R298" s="176">
        <f>Q298*H298</f>
        <v>0.51673439999999993</v>
      </c>
      <c r="S298" s="176">
        <v>0</v>
      </c>
      <c r="T298" s="17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78" t="s">
        <v>114</v>
      </c>
      <c r="AT298" s="178" t="s">
        <v>110</v>
      </c>
      <c r="AU298" s="178" t="s">
        <v>80</v>
      </c>
      <c r="AY298" s="18" t="s">
        <v>109</v>
      </c>
      <c r="BE298" s="179">
        <f>IF(N298="základní",J298,0)</f>
        <v>0</v>
      </c>
      <c r="BF298" s="179">
        <f>IF(N298="snížená",J298,0)</f>
        <v>0</v>
      </c>
      <c r="BG298" s="179">
        <f>IF(N298="zákl. přenesená",J298,0)</f>
        <v>0</v>
      </c>
      <c r="BH298" s="179">
        <f>IF(N298="sníž. přenesená",J298,0)</f>
        <v>0</v>
      </c>
      <c r="BI298" s="179">
        <f>IF(N298="nulová",J298,0)</f>
        <v>0</v>
      </c>
      <c r="BJ298" s="18" t="s">
        <v>114</v>
      </c>
      <c r="BK298" s="179">
        <f>ROUND(I298*H298,2)</f>
        <v>0</v>
      </c>
      <c r="BL298" s="18" t="s">
        <v>114</v>
      </c>
      <c r="BM298" s="178" t="s">
        <v>447</v>
      </c>
    </row>
    <row r="299" spans="1:65" s="2" customFormat="1" ht="19.5">
      <c r="A299" s="35"/>
      <c r="B299" s="36"/>
      <c r="C299" s="37"/>
      <c r="D299" s="180" t="s">
        <v>115</v>
      </c>
      <c r="E299" s="37"/>
      <c r="F299" s="181" t="s">
        <v>448</v>
      </c>
      <c r="G299" s="37"/>
      <c r="H299" s="37"/>
      <c r="I299" s="182"/>
      <c r="J299" s="37"/>
      <c r="K299" s="37"/>
      <c r="L299" s="40"/>
      <c r="M299" s="183"/>
      <c r="N299" s="184"/>
      <c r="O299" s="66"/>
      <c r="P299" s="66"/>
      <c r="Q299" s="66"/>
      <c r="R299" s="66"/>
      <c r="S299" s="66"/>
      <c r="T299" s="67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115</v>
      </c>
      <c r="AU299" s="18" t="s">
        <v>80</v>
      </c>
    </row>
    <row r="300" spans="1:65" s="2" customFormat="1">
      <c r="A300" s="35"/>
      <c r="B300" s="36"/>
      <c r="C300" s="37"/>
      <c r="D300" s="212" t="s">
        <v>153</v>
      </c>
      <c r="E300" s="37"/>
      <c r="F300" s="213" t="s">
        <v>449</v>
      </c>
      <c r="G300" s="37"/>
      <c r="H300" s="37"/>
      <c r="I300" s="182"/>
      <c r="J300" s="37"/>
      <c r="K300" s="37"/>
      <c r="L300" s="40"/>
      <c r="M300" s="183"/>
      <c r="N300" s="184"/>
      <c r="O300" s="66"/>
      <c r="P300" s="66"/>
      <c r="Q300" s="66"/>
      <c r="R300" s="66"/>
      <c r="S300" s="66"/>
      <c r="T300" s="67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153</v>
      </c>
      <c r="AU300" s="18" t="s">
        <v>80</v>
      </c>
    </row>
    <row r="301" spans="1:65" s="12" customFormat="1">
      <c r="B301" s="185"/>
      <c r="C301" s="186"/>
      <c r="D301" s="180" t="s">
        <v>116</v>
      </c>
      <c r="E301" s="187" t="s">
        <v>19</v>
      </c>
      <c r="F301" s="188" t="s">
        <v>450</v>
      </c>
      <c r="G301" s="186"/>
      <c r="H301" s="187" t="s">
        <v>19</v>
      </c>
      <c r="I301" s="189"/>
      <c r="J301" s="186"/>
      <c r="K301" s="186"/>
      <c r="L301" s="190"/>
      <c r="M301" s="191"/>
      <c r="N301" s="192"/>
      <c r="O301" s="192"/>
      <c r="P301" s="192"/>
      <c r="Q301" s="192"/>
      <c r="R301" s="192"/>
      <c r="S301" s="192"/>
      <c r="T301" s="193"/>
      <c r="AT301" s="194" t="s">
        <v>116</v>
      </c>
      <c r="AU301" s="194" t="s">
        <v>80</v>
      </c>
      <c r="AV301" s="12" t="s">
        <v>80</v>
      </c>
      <c r="AW301" s="12" t="s">
        <v>34</v>
      </c>
      <c r="AX301" s="12" t="s">
        <v>72</v>
      </c>
      <c r="AY301" s="194" t="s">
        <v>109</v>
      </c>
    </row>
    <row r="302" spans="1:65" s="13" customFormat="1">
      <c r="B302" s="195"/>
      <c r="C302" s="196"/>
      <c r="D302" s="180" t="s">
        <v>116</v>
      </c>
      <c r="E302" s="197" t="s">
        <v>19</v>
      </c>
      <c r="F302" s="198" t="s">
        <v>451</v>
      </c>
      <c r="G302" s="196"/>
      <c r="H302" s="199">
        <v>0.48</v>
      </c>
      <c r="I302" s="200"/>
      <c r="J302" s="196"/>
      <c r="K302" s="196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116</v>
      </c>
      <c r="AU302" s="205" t="s">
        <v>80</v>
      </c>
      <c r="AV302" s="13" t="s">
        <v>82</v>
      </c>
      <c r="AW302" s="13" t="s">
        <v>34</v>
      </c>
      <c r="AX302" s="13" t="s">
        <v>80</v>
      </c>
      <c r="AY302" s="205" t="s">
        <v>109</v>
      </c>
    </row>
    <row r="303" spans="1:65" s="2" customFormat="1" ht="16.5" customHeight="1">
      <c r="A303" s="35"/>
      <c r="B303" s="36"/>
      <c r="C303" s="167" t="s">
        <v>452</v>
      </c>
      <c r="D303" s="167" t="s">
        <v>110</v>
      </c>
      <c r="E303" s="168" t="s">
        <v>453</v>
      </c>
      <c r="F303" s="169" t="s">
        <v>454</v>
      </c>
      <c r="G303" s="170" t="s">
        <v>179</v>
      </c>
      <c r="H303" s="171">
        <v>1</v>
      </c>
      <c r="I303" s="172"/>
      <c r="J303" s="173">
        <f>ROUND(I303*H303,2)</f>
        <v>0</v>
      </c>
      <c r="K303" s="169" t="s">
        <v>151</v>
      </c>
      <c r="L303" s="40"/>
      <c r="M303" s="174" t="s">
        <v>19</v>
      </c>
      <c r="N303" s="175" t="s">
        <v>45</v>
      </c>
      <c r="O303" s="66"/>
      <c r="P303" s="176">
        <f>O303*H303</f>
        <v>0</v>
      </c>
      <c r="Q303" s="176">
        <v>1.3310000000000001E-2</v>
      </c>
      <c r="R303" s="176">
        <f>Q303*H303</f>
        <v>1.3310000000000001E-2</v>
      </c>
      <c r="S303" s="176">
        <v>0</v>
      </c>
      <c r="T303" s="17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78" t="s">
        <v>114</v>
      </c>
      <c r="AT303" s="178" t="s">
        <v>110</v>
      </c>
      <c r="AU303" s="178" t="s">
        <v>80</v>
      </c>
      <c r="AY303" s="18" t="s">
        <v>109</v>
      </c>
      <c r="BE303" s="179">
        <f>IF(N303="základní",J303,0)</f>
        <v>0</v>
      </c>
      <c r="BF303" s="179">
        <f>IF(N303="snížená",J303,0)</f>
        <v>0</v>
      </c>
      <c r="BG303" s="179">
        <f>IF(N303="zákl. přenesená",J303,0)</f>
        <v>0</v>
      </c>
      <c r="BH303" s="179">
        <f>IF(N303="sníž. přenesená",J303,0)</f>
        <v>0</v>
      </c>
      <c r="BI303" s="179">
        <f>IF(N303="nulová",J303,0)</f>
        <v>0</v>
      </c>
      <c r="BJ303" s="18" t="s">
        <v>114</v>
      </c>
      <c r="BK303" s="179">
        <f>ROUND(I303*H303,2)</f>
        <v>0</v>
      </c>
      <c r="BL303" s="18" t="s">
        <v>114</v>
      </c>
      <c r="BM303" s="178" t="s">
        <v>455</v>
      </c>
    </row>
    <row r="304" spans="1:65" s="2" customFormat="1">
      <c r="A304" s="35"/>
      <c r="B304" s="36"/>
      <c r="C304" s="37"/>
      <c r="D304" s="180" t="s">
        <v>115</v>
      </c>
      <c r="E304" s="37"/>
      <c r="F304" s="181" t="s">
        <v>456</v>
      </c>
      <c r="G304" s="37"/>
      <c r="H304" s="37"/>
      <c r="I304" s="182"/>
      <c r="J304" s="37"/>
      <c r="K304" s="37"/>
      <c r="L304" s="40"/>
      <c r="M304" s="183"/>
      <c r="N304" s="184"/>
      <c r="O304" s="66"/>
      <c r="P304" s="66"/>
      <c r="Q304" s="66"/>
      <c r="R304" s="66"/>
      <c r="S304" s="66"/>
      <c r="T304" s="67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115</v>
      </c>
      <c r="AU304" s="18" t="s">
        <v>80</v>
      </c>
    </row>
    <row r="305" spans="1:65" s="2" customFormat="1">
      <c r="A305" s="35"/>
      <c r="B305" s="36"/>
      <c r="C305" s="37"/>
      <c r="D305" s="212" t="s">
        <v>153</v>
      </c>
      <c r="E305" s="37"/>
      <c r="F305" s="213" t="s">
        <v>457</v>
      </c>
      <c r="G305" s="37"/>
      <c r="H305" s="37"/>
      <c r="I305" s="182"/>
      <c r="J305" s="37"/>
      <c r="K305" s="37"/>
      <c r="L305" s="40"/>
      <c r="M305" s="183"/>
      <c r="N305" s="184"/>
      <c r="O305" s="66"/>
      <c r="P305" s="66"/>
      <c r="Q305" s="66"/>
      <c r="R305" s="66"/>
      <c r="S305" s="66"/>
      <c r="T305" s="67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153</v>
      </c>
      <c r="AU305" s="18" t="s">
        <v>80</v>
      </c>
    </row>
    <row r="306" spans="1:65" s="12" customFormat="1">
      <c r="B306" s="185"/>
      <c r="C306" s="186"/>
      <c r="D306" s="180" t="s">
        <v>116</v>
      </c>
      <c r="E306" s="187" t="s">
        <v>19</v>
      </c>
      <c r="F306" s="188" t="s">
        <v>458</v>
      </c>
      <c r="G306" s="186"/>
      <c r="H306" s="187" t="s">
        <v>19</v>
      </c>
      <c r="I306" s="189"/>
      <c r="J306" s="186"/>
      <c r="K306" s="186"/>
      <c r="L306" s="190"/>
      <c r="M306" s="191"/>
      <c r="N306" s="192"/>
      <c r="O306" s="192"/>
      <c r="P306" s="192"/>
      <c r="Q306" s="192"/>
      <c r="R306" s="192"/>
      <c r="S306" s="192"/>
      <c r="T306" s="193"/>
      <c r="AT306" s="194" t="s">
        <v>116</v>
      </c>
      <c r="AU306" s="194" t="s">
        <v>80</v>
      </c>
      <c r="AV306" s="12" t="s">
        <v>80</v>
      </c>
      <c r="AW306" s="12" t="s">
        <v>34</v>
      </c>
      <c r="AX306" s="12" t="s">
        <v>72</v>
      </c>
      <c r="AY306" s="194" t="s">
        <v>109</v>
      </c>
    </row>
    <row r="307" spans="1:65" s="13" customFormat="1">
      <c r="B307" s="195"/>
      <c r="C307" s="196"/>
      <c r="D307" s="180" t="s">
        <v>116</v>
      </c>
      <c r="E307" s="197" t="s">
        <v>19</v>
      </c>
      <c r="F307" s="198" t="s">
        <v>459</v>
      </c>
      <c r="G307" s="196"/>
      <c r="H307" s="199">
        <v>1</v>
      </c>
      <c r="I307" s="200"/>
      <c r="J307" s="196"/>
      <c r="K307" s="196"/>
      <c r="L307" s="201"/>
      <c r="M307" s="202"/>
      <c r="N307" s="203"/>
      <c r="O307" s="203"/>
      <c r="P307" s="203"/>
      <c r="Q307" s="203"/>
      <c r="R307" s="203"/>
      <c r="S307" s="203"/>
      <c r="T307" s="204"/>
      <c r="AT307" s="205" t="s">
        <v>116</v>
      </c>
      <c r="AU307" s="205" t="s">
        <v>80</v>
      </c>
      <c r="AV307" s="13" t="s">
        <v>82</v>
      </c>
      <c r="AW307" s="13" t="s">
        <v>34</v>
      </c>
      <c r="AX307" s="13" t="s">
        <v>80</v>
      </c>
      <c r="AY307" s="205" t="s">
        <v>109</v>
      </c>
    </row>
    <row r="308" spans="1:65" s="2" customFormat="1" ht="16.5" customHeight="1">
      <c r="A308" s="35"/>
      <c r="B308" s="36"/>
      <c r="C308" s="167" t="s">
        <v>276</v>
      </c>
      <c r="D308" s="167" t="s">
        <v>110</v>
      </c>
      <c r="E308" s="168" t="s">
        <v>460</v>
      </c>
      <c r="F308" s="169" t="s">
        <v>461</v>
      </c>
      <c r="G308" s="170" t="s">
        <v>202</v>
      </c>
      <c r="H308" s="171">
        <v>7.2930000000000001</v>
      </c>
      <c r="I308" s="172"/>
      <c r="J308" s="173">
        <f>ROUND(I308*H308,2)</f>
        <v>0</v>
      </c>
      <c r="K308" s="169" t="s">
        <v>151</v>
      </c>
      <c r="L308" s="40"/>
      <c r="M308" s="174" t="s">
        <v>19</v>
      </c>
      <c r="N308" s="175" t="s">
        <v>45</v>
      </c>
      <c r="O308" s="66"/>
      <c r="P308" s="176">
        <f>O308*H308</f>
        <v>0</v>
      </c>
      <c r="Q308" s="176">
        <v>0.13208</v>
      </c>
      <c r="R308" s="176">
        <f>Q308*H308</f>
        <v>0.96325944000000008</v>
      </c>
      <c r="S308" s="176">
        <v>0</v>
      </c>
      <c r="T308" s="17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78" t="s">
        <v>114</v>
      </c>
      <c r="AT308" s="178" t="s">
        <v>110</v>
      </c>
      <c r="AU308" s="178" t="s">
        <v>80</v>
      </c>
      <c r="AY308" s="18" t="s">
        <v>109</v>
      </c>
      <c r="BE308" s="179">
        <f>IF(N308="základní",J308,0)</f>
        <v>0</v>
      </c>
      <c r="BF308" s="179">
        <f>IF(N308="snížená",J308,0)</f>
        <v>0</v>
      </c>
      <c r="BG308" s="179">
        <f>IF(N308="zákl. přenesená",J308,0)</f>
        <v>0</v>
      </c>
      <c r="BH308" s="179">
        <f>IF(N308="sníž. přenesená",J308,0)</f>
        <v>0</v>
      </c>
      <c r="BI308" s="179">
        <f>IF(N308="nulová",J308,0)</f>
        <v>0</v>
      </c>
      <c r="BJ308" s="18" t="s">
        <v>114</v>
      </c>
      <c r="BK308" s="179">
        <f>ROUND(I308*H308,2)</f>
        <v>0</v>
      </c>
      <c r="BL308" s="18" t="s">
        <v>114</v>
      </c>
      <c r="BM308" s="178" t="s">
        <v>462</v>
      </c>
    </row>
    <row r="309" spans="1:65" s="2" customFormat="1">
      <c r="A309" s="35"/>
      <c r="B309" s="36"/>
      <c r="C309" s="37"/>
      <c r="D309" s="180" t="s">
        <v>115</v>
      </c>
      <c r="E309" s="37"/>
      <c r="F309" s="181" t="s">
        <v>463</v>
      </c>
      <c r="G309" s="37"/>
      <c r="H309" s="37"/>
      <c r="I309" s="182"/>
      <c r="J309" s="37"/>
      <c r="K309" s="37"/>
      <c r="L309" s="40"/>
      <c r="M309" s="183"/>
      <c r="N309" s="184"/>
      <c r="O309" s="66"/>
      <c r="P309" s="66"/>
      <c r="Q309" s="66"/>
      <c r="R309" s="66"/>
      <c r="S309" s="66"/>
      <c r="T309" s="67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115</v>
      </c>
      <c r="AU309" s="18" t="s">
        <v>80</v>
      </c>
    </row>
    <row r="310" spans="1:65" s="2" customFormat="1">
      <c r="A310" s="35"/>
      <c r="B310" s="36"/>
      <c r="C310" s="37"/>
      <c r="D310" s="212" t="s">
        <v>153</v>
      </c>
      <c r="E310" s="37"/>
      <c r="F310" s="213" t="s">
        <v>464</v>
      </c>
      <c r="G310" s="37"/>
      <c r="H310" s="37"/>
      <c r="I310" s="182"/>
      <c r="J310" s="37"/>
      <c r="K310" s="37"/>
      <c r="L310" s="40"/>
      <c r="M310" s="183"/>
      <c r="N310" s="184"/>
      <c r="O310" s="66"/>
      <c r="P310" s="66"/>
      <c r="Q310" s="66"/>
      <c r="R310" s="66"/>
      <c r="S310" s="66"/>
      <c r="T310" s="67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153</v>
      </c>
      <c r="AU310" s="18" t="s">
        <v>80</v>
      </c>
    </row>
    <row r="311" spans="1:65" s="13" customFormat="1">
      <c r="B311" s="195"/>
      <c r="C311" s="196"/>
      <c r="D311" s="180" t="s">
        <v>116</v>
      </c>
      <c r="E311" s="197" t="s">
        <v>19</v>
      </c>
      <c r="F311" s="198" t="s">
        <v>465</v>
      </c>
      <c r="G311" s="196"/>
      <c r="H311" s="199">
        <v>7.2930000000000001</v>
      </c>
      <c r="I311" s="200"/>
      <c r="J311" s="196"/>
      <c r="K311" s="196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116</v>
      </c>
      <c r="AU311" s="205" t="s">
        <v>80</v>
      </c>
      <c r="AV311" s="13" t="s">
        <v>82</v>
      </c>
      <c r="AW311" s="13" t="s">
        <v>34</v>
      </c>
      <c r="AX311" s="13" t="s">
        <v>80</v>
      </c>
      <c r="AY311" s="205" t="s">
        <v>109</v>
      </c>
    </row>
    <row r="312" spans="1:65" s="2" customFormat="1" ht="16.5" customHeight="1">
      <c r="A312" s="35"/>
      <c r="B312" s="36"/>
      <c r="C312" s="167" t="s">
        <v>466</v>
      </c>
      <c r="D312" s="167" t="s">
        <v>110</v>
      </c>
      <c r="E312" s="168" t="s">
        <v>467</v>
      </c>
      <c r="F312" s="169" t="s">
        <v>468</v>
      </c>
      <c r="G312" s="170" t="s">
        <v>202</v>
      </c>
      <c r="H312" s="171">
        <v>7.2930000000000001</v>
      </c>
      <c r="I312" s="172"/>
      <c r="J312" s="173">
        <f>ROUND(I312*H312,2)</f>
        <v>0</v>
      </c>
      <c r="K312" s="169" t="s">
        <v>151</v>
      </c>
      <c r="L312" s="40"/>
      <c r="M312" s="174" t="s">
        <v>19</v>
      </c>
      <c r="N312" s="175" t="s">
        <v>45</v>
      </c>
      <c r="O312" s="66"/>
      <c r="P312" s="176">
        <f>O312*H312</f>
        <v>0</v>
      </c>
      <c r="Q312" s="176">
        <v>0</v>
      </c>
      <c r="R312" s="176">
        <f>Q312*H312</f>
        <v>0</v>
      </c>
      <c r="S312" s="176">
        <v>0</v>
      </c>
      <c r="T312" s="17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78" t="s">
        <v>114</v>
      </c>
      <c r="AT312" s="178" t="s">
        <v>110</v>
      </c>
      <c r="AU312" s="178" t="s">
        <v>80</v>
      </c>
      <c r="AY312" s="18" t="s">
        <v>109</v>
      </c>
      <c r="BE312" s="179">
        <f>IF(N312="základní",J312,0)</f>
        <v>0</v>
      </c>
      <c r="BF312" s="179">
        <f>IF(N312="snížená",J312,0)</f>
        <v>0</v>
      </c>
      <c r="BG312" s="179">
        <f>IF(N312="zákl. přenesená",J312,0)</f>
        <v>0</v>
      </c>
      <c r="BH312" s="179">
        <f>IF(N312="sníž. přenesená",J312,0)</f>
        <v>0</v>
      </c>
      <c r="BI312" s="179">
        <f>IF(N312="nulová",J312,0)</f>
        <v>0</v>
      </c>
      <c r="BJ312" s="18" t="s">
        <v>114</v>
      </c>
      <c r="BK312" s="179">
        <f>ROUND(I312*H312,2)</f>
        <v>0</v>
      </c>
      <c r="BL312" s="18" t="s">
        <v>114</v>
      </c>
      <c r="BM312" s="178" t="s">
        <v>469</v>
      </c>
    </row>
    <row r="313" spans="1:65" s="2" customFormat="1">
      <c r="A313" s="35"/>
      <c r="B313" s="36"/>
      <c r="C313" s="37"/>
      <c r="D313" s="180" t="s">
        <v>115</v>
      </c>
      <c r="E313" s="37"/>
      <c r="F313" s="181" t="s">
        <v>470</v>
      </c>
      <c r="G313" s="37"/>
      <c r="H313" s="37"/>
      <c r="I313" s="182"/>
      <c r="J313" s="37"/>
      <c r="K313" s="37"/>
      <c r="L313" s="40"/>
      <c r="M313" s="183"/>
      <c r="N313" s="184"/>
      <c r="O313" s="66"/>
      <c r="P313" s="66"/>
      <c r="Q313" s="66"/>
      <c r="R313" s="66"/>
      <c r="S313" s="66"/>
      <c r="T313" s="67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115</v>
      </c>
      <c r="AU313" s="18" t="s">
        <v>80</v>
      </c>
    </row>
    <row r="314" spans="1:65" s="2" customFormat="1">
      <c r="A314" s="35"/>
      <c r="B314" s="36"/>
      <c r="C314" s="37"/>
      <c r="D314" s="212" t="s">
        <v>153</v>
      </c>
      <c r="E314" s="37"/>
      <c r="F314" s="213" t="s">
        <v>471</v>
      </c>
      <c r="G314" s="37"/>
      <c r="H314" s="37"/>
      <c r="I314" s="182"/>
      <c r="J314" s="37"/>
      <c r="K314" s="37"/>
      <c r="L314" s="40"/>
      <c r="M314" s="183"/>
      <c r="N314" s="184"/>
      <c r="O314" s="66"/>
      <c r="P314" s="66"/>
      <c r="Q314" s="66"/>
      <c r="R314" s="66"/>
      <c r="S314" s="66"/>
      <c r="T314" s="67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153</v>
      </c>
      <c r="AU314" s="18" t="s">
        <v>80</v>
      </c>
    </row>
    <row r="315" spans="1:65" s="11" customFormat="1" ht="25.9" customHeight="1">
      <c r="B315" s="153"/>
      <c r="C315" s="154"/>
      <c r="D315" s="155" t="s">
        <v>71</v>
      </c>
      <c r="E315" s="156" t="s">
        <v>472</v>
      </c>
      <c r="F315" s="156" t="s">
        <v>473</v>
      </c>
      <c r="G315" s="154"/>
      <c r="H315" s="154"/>
      <c r="I315" s="157"/>
      <c r="J315" s="158">
        <f>BK315</f>
        <v>0</v>
      </c>
      <c r="K315" s="154"/>
      <c r="L315" s="159"/>
      <c r="M315" s="160"/>
      <c r="N315" s="161"/>
      <c r="O315" s="161"/>
      <c r="P315" s="162">
        <f>SUM(P316:P377)</f>
        <v>0</v>
      </c>
      <c r="Q315" s="161"/>
      <c r="R315" s="162">
        <f>SUM(R316:R377)</f>
        <v>416.83463154999998</v>
      </c>
      <c r="S315" s="161"/>
      <c r="T315" s="163">
        <f>SUM(T316:T377)</f>
        <v>0</v>
      </c>
      <c r="AR315" s="164" t="s">
        <v>80</v>
      </c>
      <c r="AT315" s="165" t="s">
        <v>71</v>
      </c>
      <c r="AU315" s="165" t="s">
        <v>72</v>
      </c>
      <c r="AY315" s="164" t="s">
        <v>109</v>
      </c>
      <c r="BK315" s="166">
        <f>SUM(BK316:BK377)</f>
        <v>0</v>
      </c>
    </row>
    <row r="316" spans="1:65" s="2" customFormat="1" ht="16.5" customHeight="1">
      <c r="A316" s="35"/>
      <c r="B316" s="36"/>
      <c r="C316" s="167" t="s">
        <v>282</v>
      </c>
      <c r="D316" s="167" t="s">
        <v>110</v>
      </c>
      <c r="E316" s="168" t="s">
        <v>474</v>
      </c>
      <c r="F316" s="169" t="s">
        <v>475</v>
      </c>
      <c r="G316" s="170" t="s">
        <v>202</v>
      </c>
      <c r="H316" s="171">
        <v>13.327</v>
      </c>
      <c r="I316" s="172"/>
      <c r="J316" s="173">
        <f>ROUND(I316*H316,2)</f>
        <v>0</v>
      </c>
      <c r="K316" s="169" t="s">
        <v>151</v>
      </c>
      <c r="L316" s="40"/>
      <c r="M316" s="174" t="s">
        <v>19</v>
      </c>
      <c r="N316" s="175" t="s">
        <v>45</v>
      </c>
      <c r="O316" s="66"/>
      <c r="P316" s="176">
        <f>O316*H316</f>
        <v>0</v>
      </c>
      <c r="Q316" s="176">
        <v>2.5022000000000002</v>
      </c>
      <c r="R316" s="176">
        <f>Q316*H316</f>
        <v>33.346819400000001</v>
      </c>
      <c r="S316" s="176">
        <v>0</v>
      </c>
      <c r="T316" s="17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178" t="s">
        <v>114</v>
      </c>
      <c r="AT316" s="178" t="s">
        <v>110</v>
      </c>
      <c r="AU316" s="178" t="s">
        <v>80</v>
      </c>
      <c r="AY316" s="18" t="s">
        <v>109</v>
      </c>
      <c r="BE316" s="179">
        <f>IF(N316="základní",J316,0)</f>
        <v>0</v>
      </c>
      <c r="BF316" s="179">
        <f>IF(N316="snížená",J316,0)</f>
        <v>0</v>
      </c>
      <c r="BG316" s="179">
        <f>IF(N316="zákl. přenesená",J316,0)</f>
        <v>0</v>
      </c>
      <c r="BH316" s="179">
        <f>IF(N316="sníž. přenesená",J316,0)</f>
        <v>0</v>
      </c>
      <c r="BI316" s="179">
        <f>IF(N316="nulová",J316,0)</f>
        <v>0</v>
      </c>
      <c r="BJ316" s="18" t="s">
        <v>114</v>
      </c>
      <c r="BK316" s="179">
        <f>ROUND(I316*H316,2)</f>
        <v>0</v>
      </c>
      <c r="BL316" s="18" t="s">
        <v>114</v>
      </c>
      <c r="BM316" s="178" t="s">
        <v>476</v>
      </c>
    </row>
    <row r="317" spans="1:65" s="2" customFormat="1">
      <c r="A317" s="35"/>
      <c r="B317" s="36"/>
      <c r="C317" s="37"/>
      <c r="D317" s="180" t="s">
        <v>115</v>
      </c>
      <c r="E317" s="37"/>
      <c r="F317" s="181" t="s">
        <v>477</v>
      </c>
      <c r="G317" s="37"/>
      <c r="H317" s="37"/>
      <c r="I317" s="182"/>
      <c r="J317" s="37"/>
      <c r="K317" s="37"/>
      <c r="L317" s="40"/>
      <c r="M317" s="183"/>
      <c r="N317" s="184"/>
      <c r="O317" s="66"/>
      <c r="P317" s="66"/>
      <c r="Q317" s="66"/>
      <c r="R317" s="66"/>
      <c r="S317" s="66"/>
      <c r="T317" s="67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115</v>
      </c>
      <c r="AU317" s="18" t="s">
        <v>80</v>
      </c>
    </row>
    <row r="318" spans="1:65" s="2" customFormat="1">
      <c r="A318" s="35"/>
      <c r="B318" s="36"/>
      <c r="C318" s="37"/>
      <c r="D318" s="212" t="s">
        <v>153</v>
      </c>
      <c r="E318" s="37"/>
      <c r="F318" s="213" t="s">
        <v>478</v>
      </c>
      <c r="G318" s="37"/>
      <c r="H318" s="37"/>
      <c r="I318" s="182"/>
      <c r="J318" s="37"/>
      <c r="K318" s="37"/>
      <c r="L318" s="40"/>
      <c r="M318" s="183"/>
      <c r="N318" s="184"/>
      <c r="O318" s="66"/>
      <c r="P318" s="66"/>
      <c r="Q318" s="66"/>
      <c r="R318" s="66"/>
      <c r="S318" s="66"/>
      <c r="T318" s="67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153</v>
      </c>
      <c r="AU318" s="18" t="s">
        <v>80</v>
      </c>
    </row>
    <row r="319" spans="1:65" s="13" customFormat="1">
      <c r="B319" s="195"/>
      <c r="C319" s="196"/>
      <c r="D319" s="180" t="s">
        <v>116</v>
      </c>
      <c r="E319" s="197" t="s">
        <v>19</v>
      </c>
      <c r="F319" s="198" t="s">
        <v>479</v>
      </c>
      <c r="G319" s="196"/>
      <c r="H319" s="199">
        <v>13.327</v>
      </c>
      <c r="I319" s="200"/>
      <c r="J319" s="196"/>
      <c r="K319" s="196"/>
      <c r="L319" s="201"/>
      <c r="M319" s="202"/>
      <c r="N319" s="203"/>
      <c r="O319" s="203"/>
      <c r="P319" s="203"/>
      <c r="Q319" s="203"/>
      <c r="R319" s="203"/>
      <c r="S319" s="203"/>
      <c r="T319" s="204"/>
      <c r="AT319" s="205" t="s">
        <v>116</v>
      </c>
      <c r="AU319" s="205" t="s">
        <v>80</v>
      </c>
      <c r="AV319" s="13" t="s">
        <v>82</v>
      </c>
      <c r="AW319" s="13" t="s">
        <v>34</v>
      </c>
      <c r="AX319" s="13" t="s">
        <v>80</v>
      </c>
      <c r="AY319" s="205" t="s">
        <v>109</v>
      </c>
    </row>
    <row r="320" spans="1:65" s="2" customFormat="1" ht="16.5" customHeight="1">
      <c r="A320" s="35"/>
      <c r="B320" s="36"/>
      <c r="C320" s="167" t="s">
        <v>480</v>
      </c>
      <c r="D320" s="167" t="s">
        <v>110</v>
      </c>
      <c r="E320" s="168" t="s">
        <v>481</v>
      </c>
      <c r="F320" s="169" t="s">
        <v>482</v>
      </c>
      <c r="G320" s="170" t="s">
        <v>163</v>
      </c>
      <c r="H320" s="171">
        <v>45.33</v>
      </c>
      <c r="I320" s="172"/>
      <c r="J320" s="173">
        <f>ROUND(I320*H320,2)</f>
        <v>0</v>
      </c>
      <c r="K320" s="169" t="s">
        <v>151</v>
      </c>
      <c r="L320" s="40"/>
      <c r="M320" s="174" t="s">
        <v>19</v>
      </c>
      <c r="N320" s="175" t="s">
        <v>45</v>
      </c>
      <c r="O320" s="66"/>
      <c r="P320" s="176">
        <f>O320*H320</f>
        <v>0</v>
      </c>
      <c r="Q320" s="176">
        <v>7.4999999999999997E-3</v>
      </c>
      <c r="R320" s="176">
        <f>Q320*H320</f>
        <v>0.33997499999999997</v>
      </c>
      <c r="S320" s="176">
        <v>0</v>
      </c>
      <c r="T320" s="17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78" t="s">
        <v>114</v>
      </c>
      <c r="AT320" s="178" t="s">
        <v>110</v>
      </c>
      <c r="AU320" s="178" t="s">
        <v>80</v>
      </c>
      <c r="AY320" s="18" t="s">
        <v>109</v>
      </c>
      <c r="BE320" s="179">
        <f>IF(N320="základní",J320,0)</f>
        <v>0</v>
      </c>
      <c r="BF320" s="179">
        <f>IF(N320="snížená",J320,0)</f>
        <v>0</v>
      </c>
      <c r="BG320" s="179">
        <f>IF(N320="zákl. přenesená",J320,0)</f>
        <v>0</v>
      </c>
      <c r="BH320" s="179">
        <f>IF(N320="sníž. přenesená",J320,0)</f>
        <v>0</v>
      </c>
      <c r="BI320" s="179">
        <f>IF(N320="nulová",J320,0)</f>
        <v>0</v>
      </c>
      <c r="BJ320" s="18" t="s">
        <v>114</v>
      </c>
      <c r="BK320" s="179">
        <f>ROUND(I320*H320,2)</f>
        <v>0</v>
      </c>
      <c r="BL320" s="18" t="s">
        <v>114</v>
      </c>
      <c r="BM320" s="178" t="s">
        <v>483</v>
      </c>
    </row>
    <row r="321" spans="1:65" s="2" customFormat="1">
      <c r="A321" s="35"/>
      <c r="B321" s="36"/>
      <c r="C321" s="37"/>
      <c r="D321" s="180" t="s">
        <v>115</v>
      </c>
      <c r="E321" s="37"/>
      <c r="F321" s="181" t="s">
        <v>484</v>
      </c>
      <c r="G321" s="37"/>
      <c r="H321" s="37"/>
      <c r="I321" s="182"/>
      <c r="J321" s="37"/>
      <c r="K321" s="37"/>
      <c r="L321" s="40"/>
      <c r="M321" s="183"/>
      <c r="N321" s="184"/>
      <c r="O321" s="66"/>
      <c r="P321" s="66"/>
      <c r="Q321" s="66"/>
      <c r="R321" s="66"/>
      <c r="S321" s="66"/>
      <c r="T321" s="67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115</v>
      </c>
      <c r="AU321" s="18" t="s">
        <v>80</v>
      </c>
    </row>
    <row r="322" spans="1:65" s="2" customFormat="1">
      <c r="A322" s="35"/>
      <c r="B322" s="36"/>
      <c r="C322" s="37"/>
      <c r="D322" s="212" t="s">
        <v>153</v>
      </c>
      <c r="E322" s="37"/>
      <c r="F322" s="213" t="s">
        <v>485</v>
      </c>
      <c r="G322" s="37"/>
      <c r="H322" s="37"/>
      <c r="I322" s="182"/>
      <c r="J322" s="37"/>
      <c r="K322" s="37"/>
      <c r="L322" s="40"/>
      <c r="M322" s="183"/>
      <c r="N322" s="184"/>
      <c r="O322" s="66"/>
      <c r="P322" s="66"/>
      <c r="Q322" s="66"/>
      <c r="R322" s="66"/>
      <c r="S322" s="66"/>
      <c r="T322" s="67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153</v>
      </c>
      <c r="AU322" s="18" t="s">
        <v>80</v>
      </c>
    </row>
    <row r="323" spans="1:65" s="13" customFormat="1">
      <c r="B323" s="195"/>
      <c r="C323" s="196"/>
      <c r="D323" s="180" t="s">
        <v>116</v>
      </c>
      <c r="E323" s="197" t="s">
        <v>19</v>
      </c>
      <c r="F323" s="198" t="s">
        <v>486</v>
      </c>
      <c r="G323" s="196"/>
      <c r="H323" s="199">
        <v>45.33</v>
      </c>
      <c r="I323" s="200"/>
      <c r="J323" s="196"/>
      <c r="K323" s="196"/>
      <c r="L323" s="201"/>
      <c r="M323" s="202"/>
      <c r="N323" s="203"/>
      <c r="O323" s="203"/>
      <c r="P323" s="203"/>
      <c r="Q323" s="203"/>
      <c r="R323" s="203"/>
      <c r="S323" s="203"/>
      <c r="T323" s="204"/>
      <c r="AT323" s="205" t="s">
        <v>116</v>
      </c>
      <c r="AU323" s="205" t="s">
        <v>80</v>
      </c>
      <c r="AV323" s="13" t="s">
        <v>82</v>
      </c>
      <c r="AW323" s="13" t="s">
        <v>34</v>
      </c>
      <c r="AX323" s="13" t="s">
        <v>80</v>
      </c>
      <c r="AY323" s="205" t="s">
        <v>109</v>
      </c>
    </row>
    <row r="324" spans="1:65" s="2" customFormat="1" ht="16.5" customHeight="1">
      <c r="A324" s="35"/>
      <c r="B324" s="36"/>
      <c r="C324" s="167" t="s">
        <v>289</v>
      </c>
      <c r="D324" s="167" t="s">
        <v>110</v>
      </c>
      <c r="E324" s="168" t="s">
        <v>487</v>
      </c>
      <c r="F324" s="169" t="s">
        <v>488</v>
      </c>
      <c r="G324" s="170" t="s">
        <v>163</v>
      </c>
      <c r="H324" s="171">
        <v>45.33</v>
      </c>
      <c r="I324" s="172"/>
      <c r="J324" s="173">
        <f>ROUND(I324*H324,2)</f>
        <v>0</v>
      </c>
      <c r="K324" s="169" t="s">
        <v>151</v>
      </c>
      <c r="L324" s="40"/>
      <c r="M324" s="174" t="s">
        <v>19</v>
      </c>
      <c r="N324" s="175" t="s">
        <v>45</v>
      </c>
      <c r="O324" s="66"/>
      <c r="P324" s="176">
        <f>O324*H324</f>
        <v>0</v>
      </c>
      <c r="Q324" s="176">
        <v>5.0000000000000002E-5</v>
      </c>
      <c r="R324" s="176">
        <f>Q324*H324</f>
        <v>2.2664999999999999E-3</v>
      </c>
      <c r="S324" s="176">
        <v>0</v>
      </c>
      <c r="T324" s="17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178" t="s">
        <v>114</v>
      </c>
      <c r="AT324" s="178" t="s">
        <v>110</v>
      </c>
      <c r="AU324" s="178" t="s">
        <v>80</v>
      </c>
      <c r="AY324" s="18" t="s">
        <v>109</v>
      </c>
      <c r="BE324" s="179">
        <f>IF(N324="základní",J324,0)</f>
        <v>0</v>
      </c>
      <c r="BF324" s="179">
        <f>IF(N324="snížená",J324,0)</f>
        <v>0</v>
      </c>
      <c r="BG324" s="179">
        <f>IF(N324="zákl. přenesená",J324,0)</f>
        <v>0</v>
      </c>
      <c r="BH324" s="179">
        <f>IF(N324="sníž. přenesená",J324,0)</f>
        <v>0</v>
      </c>
      <c r="BI324" s="179">
        <f>IF(N324="nulová",J324,0)</f>
        <v>0</v>
      </c>
      <c r="BJ324" s="18" t="s">
        <v>114</v>
      </c>
      <c r="BK324" s="179">
        <f>ROUND(I324*H324,2)</f>
        <v>0</v>
      </c>
      <c r="BL324" s="18" t="s">
        <v>114</v>
      </c>
      <c r="BM324" s="178" t="s">
        <v>489</v>
      </c>
    </row>
    <row r="325" spans="1:65" s="2" customFormat="1">
      <c r="A325" s="35"/>
      <c r="B325" s="36"/>
      <c r="C325" s="37"/>
      <c r="D325" s="180" t="s">
        <v>115</v>
      </c>
      <c r="E325" s="37"/>
      <c r="F325" s="181" t="s">
        <v>490</v>
      </c>
      <c r="G325" s="37"/>
      <c r="H325" s="37"/>
      <c r="I325" s="182"/>
      <c r="J325" s="37"/>
      <c r="K325" s="37"/>
      <c r="L325" s="40"/>
      <c r="M325" s="183"/>
      <c r="N325" s="184"/>
      <c r="O325" s="66"/>
      <c r="P325" s="66"/>
      <c r="Q325" s="66"/>
      <c r="R325" s="66"/>
      <c r="S325" s="66"/>
      <c r="T325" s="67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8" t="s">
        <v>115</v>
      </c>
      <c r="AU325" s="18" t="s">
        <v>80</v>
      </c>
    </row>
    <row r="326" spans="1:65" s="2" customFormat="1">
      <c r="A326" s="35"/>
      <c r="B326" s="36"/>
      <c r="C326" s="37"/>
      <c r="D326" s="212" t="s">
        <v>153</v>
      </c>
      <c r="E326" s="37"/>
      <c r="F326" s="213" t="s">
        <v>491</v>
      </c>
      <c r="G326" s="37"/>
      <c r="H326" s="37"/>
      <c r="I326" s="182"/>
      <c r="J326" s="37"/>
      <c r="K326" s="37"/>
      <c r="L326" s="40"/>
      <c r="M326" s="183"/>
      <c r="N326" s="184"/>
      <c r="O326" s="66"/>
      <c r="P326" s="66"/>
      <c r="Q326" s="66"/>
      <c r="R326" s="66"/>
      <c r="S326" s="66"/>
      <c r="T326" s="67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153</v>
      </c>
      <c r="AU326" s="18" t="s">
        <v>80</v>
      </c>
    </row>
    <row r="327" spans="1:65" s="2" customFormat="1" ht="16.5" customHeight="1">
      <c r="A327" s="35"/>
      <c r="B327" s="36"/>
      <c r="C327" s="167" t="s">
        <v>492</v>
      </c>
      <c r="D327" s="167" t="s">
        <v>110</v>
      </c>
      <c r="E327" s="168" t="s">
        <v>493</v>
      </c>
      <c r="F327" s="169" t="s">
        <v>494</v>
      </c>
      <c r="G327" s="170" t="s">
        <v>238</v>
      </c>
      <c r="H327" s="171">
        <v>1.129</v>
      </c>
      <c r="I327" s="172"/>
      <c r="J327" s="173">
        <f>ROUND(I327*H327,2)</f>
        <v>0</v>
      </c>
      <c r="K327" s="169" t="s">
        <v>151</v>
      </c>
      <c r="L327" s="40"/>
      <c r="M327" s="174" t="s">
        <v>19</v>
      </c>
      <c r="N327" s="175" t="s">
        <v>45</v>
      </c>
      <c r="O327" s="66"/>
      <c r="P327" s="176">
        <f>O327*H327</f>
        <v>0</v>
      </c>
      <c r="Q327" s="176">
        <v>1.0492699999999999</v>
      </c>
      <c r="R327" s="176">
        <f>Q327*H327</f>
        <v>1.1846258299999999</v>
      </c>
      <c r="S327" s="176">
        <v>0</v>
      </c>
      <c r="T327" s="17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178" t="s">
        <v>114</v>
      </c>
      <c r="AT327" s="178" t="s">
        <v>110</v>
      </c>
      <c r="AU327" s="178" t="s">
        <v>80</v>
      </c>
      <c r="AY327" s="18" t="s">
        <v>109</v>
      </c>
      <c r="BE327" s="179">
        <f>IF(N327="základní",J327,0)</f>
        <v>0</v>
      </c>
      <c r="BF327" s="179">
        <f>IF(N327="snížená",J327,0)</f>
        <v>0</v>
      </c>
      <c r="BG327" s="179">
        <f>IF(N327="zákl. přenesená",J327,0)</f>
        <v>0</v>
      </c>
      <c r="BH327" s="179">
        <f>IF(N327="sníž. přenesená",J327,0)</f>
        <v>0</v>
      </c>
      <c r="BI327" s="179">
        <f>IF(N327="nulová",J327,0)</f>
        <v>0</v>
      </c>
      <c r="BJ327" s="18" t="s">
        <v>114</v>
      </c>
      <c r="BK327" s="179">
        <f>ROUND(I327*H327,2)</f>
        <v>0</v>
      </c>
      <c r="BL327" s="18" t="s">
        <v>114</v>
      </c>
      <c r="BM327" s="178" t="s">
        <v>495</v>
      </c>
    </row>
    <row r="328" spans="1:65" s="2" customFormat="1">
      <c r="A328" s="35"/>
      <c r="B328" s="36"/>
      <c r="C328" s="37"/>
      <c r="D328" s="180" t="s">
        <v>115</v>
      </c>
      <c r="E328" s="37"/>
      <c r="F328" s="181" t="s">
        <v>496</v>
      </c>
      <c r="G328" s="37"/>
      <c r="H328" s="37"/>
      <c r="I328" s="182"/>
      <c r="J328" s="37"/>
      <c r="K328" s="37"/>
      <c r="L328" s="40"/>
      <c r="M328" s="183"/>
      <c r="N328" s="184"/>
      <c r="O328" s="66"/>
      <c r="P328" s="66"/>
      <c r="Q328" s="66"/>
      <c r="R328" s="66"/>
      <c r="S328" s="66"/>
      <c r="T328" s="67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115</v>
      </c>
      <c r="AU328" s="18" t="s">
        <v>80</v>
      </c>
    </row>
    <row r="329" spans="1:65" s="2" customFormat="1">
      <c r="A329" s="35"/>
      <c r="B329" s="36"/>
      <c r="C329" s="37"/>
      <c r="D329" s="212" t="s">
        <v>153</v>
      </c>
      <c r="E329" s="37"/>
      <c r="F329" s="213" t="s">
        <v>497</v>
      </c>
      <c r="G329" s="37"/>
      <c r="H329" s="37"/>
      <c r="I329" s="182"/>
      <c r="J329" s="37"/>
      <c r="K329" s="37"/>
      <c r="L329" s="40"/>
      <c r="M329" s="183"/>
      <c r="N329" s="184"/>
      <c r="O329" s="66"/>
      <c r="P329" s="66"/>
      <c r="Q329" s="66"/>
      <c r="R329" s="66"/>
      <c r="S329" s="66"/>
      <c r="T329" s="67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T329" s="18" t="s">
        <v>153</v>
      </c>
      <c r="AU329" s="18" t="s">
        <v>80</v>
      </c>
    </row>
    <row r="330" spans="1:65" s="12" customFormat="1">
      <c r="B330" s="185"/>
      <c r="C330" s="186"/>
      <c r="D330" s="180" t="s">
        <v>116</v>
      </c>
      <c r="E330" s="187" t="s">
        <v>19</v>
      </c>
      <c r="F330" s="188" t="s">
        <v>498</v>
      </c>
      <c r="G330" s="186"/>
      <c r="H330" s="187" t="s">
        <v>19</v>
      </c>
      <c r="I330" s="189"/>
      <c r="J330" s="186"/>
      <c r="K330" s="186"/>
      <c r="L330" s="190"/>
      <c r="M330" s="191"/>
      <c r="N330" s="192"/>
      <c r="O330" s="192"/>
      <c r="P330" s="192"/>
      <c r="Q330" s="192"/>
      <c r="R330" s="192"/>
      <c r="S330" s="192"/>
      <c r="T330" s="193"/>
      <c r="AT330" s="194" t="s">
        <v>116</v>
      </c>
      <c r="AU330" s="194" t="s">
        <v>80</v>
      </c>
      <c r="AV330" s="12" t="s">
        <v>80</v>
      </c>
      <c r="AW330" s="12" t="s">
        <v>34</v>
      </c>
      <c r="AX330" s="12" t="s">
        <v>72</v>
      </c>
      <c r="AY330" s="194" t="s">
        <v>109</v>
      </c>
    </row>
    <row r="331" spans="1:65" s="13" customFormat="1">
      <c r="B331" s="195"/>
      <c r="C331" s="196"/>
      <c r="D331" s="180" t="s">
        <v>116</v>
      </c>
      <c r="E331" s="197" t="s">
        <v>19</v>
      </c>
      <c r="F331" s="198" t="s">
        <v>499</v>
      </c>
      <c r="G331" s="196"/>
      <c r="H331" s="199">
        <v>1.129</v>
      </c>
      <c r="I331" s="200"/>
      <c r="J331" s="196"/>
      <c r="K331" s="196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116</v>
      </c>
      <c r="AU331" s="205" t="s">
        <v>80</v>
      </c>
      <c r="AV331" s="13" t="s">
        <v>82</v>
      </c>
      <c r="AW331" s="13" t="s">
        <v>34</v>
      </c>
      <c r="AX331" s="13" t="s">
        <v>80</v>
      </c>
      <c r="AY331" s="205" t="s">
        <v>109</v>
      </c>
    </row>
    <row r="332" spans="1:65" s="2" customFormat="1" ht="16.5" customHeight="1">
      <c r="A332" s="35"/>
      <c r="B332" s="36"/>
      <c r="C332" s="167" t="s">
        <v>295</v>
      </c>
      <c r="D332" s="167" t="s">
        <v>110</v>
      </c>
      <c r="E332" s="168" t="s">
        <v>500</v>
      </c>
      <c r="F332" s="169" t="s">
        <v>501</v>
      </c>
      <c r="G332" s="170" t="s">
        <v>202</v>
      </c>
      <c r="H332" s="171">
        <v>3.0510000000000002</v>
      </c>
      <c r="I332" s="172"/>
      <c r="J332" s="173">
        <f>ROUND(I332*H332,2)</f>
        <v>0</v>
      </c>
      <c r="K332" s="169" t="s">
        <v>151</v>
      </c>
      <c r="L332" s="40"/>
      <c r="M332" s="174" t="s">
        <v>19</v>
      </c>
      <c r="N332" s="175" t="s">
        <v>45</v>
      </c>
      <c r="O332" s="66"/>
      <c r="P332" s="176">
        <f>O332*H332</f>
        <v>0</v>
      </c>
      <c r="Q332" s="176">
        <v>2.3010199999999998</v>
      </c>
      <c r="R332" s="176">
        <f>Q332*H332</f>
        <v>7.0204120200000002</v>
      </c>
      <c r="S332" s="176">
        <v>0</v>
      </c>
      <c r="T332" s="17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78" t="s">
        <v>114</v>
      </c>
      <c r="AT332" s="178" t="s">
        <v>110</v>
      </c>
      <c r="AU332" s="178" t="s">
        <v>80</v>
      </c>
      <c r="AY332" s="18" t="s">
        <v>109</v>
      </c>
      <c r="BE332" s="179">
        <f>IF(N332="základní",J332,0)</f>
        <v>0</v>
      </c>
      <c r="BF332" s="179">
        <f>IF(N332="snížená",J332,0)</f>
        <v>0</v>
      </c>
      <c r="BG332" s="179">
        <f>IF(N332="zákl. přenesená",J332,0)</f>
        <v>0</v>
      </c>
      <c r="BH332" s="179">
        <f>IF(N332="sníž. přenesená",J332,0)</f>
        <v>0</v>
      </c>
      <c r="BI332" s="179">
        <f>IF(N332="nulová",J332,0)</f>
        <v>0</v>
      </c>
      <c r="BJ332" s="18" t="s">
        <v>114</v>
      </c>
      <c r="BK332" s="179">
        <f>ROUND(I332*H332,2)</f>
        <v>0</v>
      </c>
      <c r="BL332" s="18" t="s">
        <v>114</v>
      </c>
      <c r="BM332" s="178" t="s">
        <v>502</v>
      </c>
    </row>
    <row r="333" spans="1:65" s="2" customFormat="1" ht="19.5">
      <c r="A333" s="35"/>
      <c r="B333" s="36"/>
      <c r="C333" s="37"/>
      <c r="D333" s="180" t="s">
        <v>115</v>
      </c>
      <c r="E333" s="37"/>
      <c r="F333" s="181" t="s">
        <v>503</v>
      </c>
      <c r="G333" s="37"/>
      <c r="H333" s="37"/>
      <c r="I333" s="182"/>
      <c r="J333" s="37"/>
      <c r="K333" s="37"/>
      <c r="L333" s="40"/>
      <c r="M333" s="183"/>
      <c r="N333" s="184"/>
      <c r="O333" s="66"/>
      <c r="P333" s="66"/>
      <c r="Q333" s="66"/>
      <c r="R333" s="66"/>
      <c r="S333" s="66"/>
      <c r="T333" s="67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115</v>
      </c>
      <c r="AU333" s="18" t="s">
        <v>80</v>
      </c>
    </row>
    <row r="334" spans="1:65" s="2" customFormat="1">
      <c r="A334" s="35"/>
      <c r="B334" s="36"/>
      <c r="C334" s="37"/>
      <c r="D334" s="212" t="s">
        <v>153</v>
      </c>
      <c r="E334" s="37"/>
      <c r="F334" s="213" t="s">
        <v>504</v>
      </c>
      <c r="G334" s="37"/>
      <c r="H334" s="37"/>
      <c r="I334" s="182"/>
      <c r="J334" s="37"/>
      <c r="K334" s="37"/>
      <c r="L334" s="40"/>
      <c r="M334" s="183"/>
      <c r="N334" s="184"/>
      <c r="O334" s="66"/>
      <c r="P334" s="66"/>
      <c r="Q334" s="66"/>
      <c r="R334" s="66"/>
      <c r="S334" s="66"/>
      <c r="T334" s="67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153</v>
      </c>
      <c r="AU334" s="18" t="s">
        <v>80</v>
      </c>
    </row>
    <row r="335" spans="1:65" s="12" customFormat="1">
      <c r="B335" s="185"/>
      <c r="C335" s="186"/>
      <c r="D335" s="180" t="s">
        <v>116</v>
      </c>
      <c r="E335" s="187" t="s">
        <v>19</v>
      </c>
      <c r="F335" s="188" t="s">
        <v>505</v>
      </c>
      <c r="G335" s="186"/>
      <c r="H335" s="187" t="s">
        <v>19</v>
      </c>
      <c r="I335" s="189"/>
      <c r="J335" s="186"/>
      <c r="K335" s="186"/>
      <c r="L335" s="190"/>
      <c r="M335" s="191"/>
      <c r="N335" s="192"/>
      <c r="O335" s="192"/>
      <c r="P335" s="192"/>
      <c r="Q335" s="192"/>
      <c r="R335" s="192"/>
      <c r="S335" s="192"/>
      <c r="T335" s="193"/>
      <c r="AT335" s="194" t="s">
        <v>116</v>
      </c>
      <c r="AU335" s="194" t="s">
        <v>80</v>
      </c>
      <c r="AV335" s="12" t="s">
        <v>80</v>
      </c>
      <c r="AW335" s="12" t="s">
        <v>34</v>
      </c>
      <c r="AX335" s="12" t="s">
        <v>72</v>
      </c>
      <c r="AY335" s="194" t="s">
        <v>109</v>
      </c>
    </row>
    <row r="336" spans="1:65" s="13" customFormat="1">
      <c r="B336" s="195"/>
      <c r="C336" s="196"/>
      <c r="D336" s="180" t="s">
        <v>116</v>
      </c>
      <c r="E336" s="197" t="s">
        <v>19</v>
      </c>
      <c r="F336" s="198" t="s">
        <v>506</v>
      </c>
      <c r="G336" s="196"/>
      <c r="H336" s="199">
        <v>3.0510000000000002</v>
      </c>
      <c r="I336" s="200"/>
      <c r="J336" s="196"/>
      <c r="K336" s="196"/>
      <c r="L336" s="201"/>
      <c r="M336" s="202"/>
      <c r="N336" s="203"/>
      <c r="O336" s="203"/>
      <c r="P336" s="203"/>
      <c r="Q336" s="203"/>
      <c r="R336" s="203"/>
      <c r="S336" s="203"/>
      <c r="T336" s="204"/>
      <c r="AT336" s="205" t="s">
        <v>116</v>
      </c>
      <c r="AU336" s="205" t="s">
        <v>80</v>
      </c>
      <c r="AV336" s="13" t="s">
        <v>82</v>
      </c>
      <c r="AW336" s="13" t="s">
        <v>34</v>
      </c>
      <c r="AX336" s="13" t="s">
        <v>80</v>
      </c>
      <c r="AY336" s="205" t="s">
        <v>109</v>
      </c>
    </row>
    <row r="337" spans="1:65" s="2" customFormat="1" ht="16.5" customHeight="1">
      <c r="A337" s="35"/>
      <c r="B337" s="36"/>
      <c r="C337" s="167" t="s">
        <v>507</v>
      </c>
      <c r="D337" s="167" t="s">
        <v>110</v>
      </c>
      <c r="E337" s="168" t="s">
        <v>508</v>
      </c>
      <c r="F337" s="169" t="s">
        <v>509</v>
      </c>
      <c r="G337" s="170" t="s">
        <v>202</v>
      </c>
      <c r="H337" s="171">
        <v>8.6549999999999994</v>
      </c>
      <c r="I337" s="172"/>
      <c r="J337" s="173">
        <f>ROUND(I337*H337,2)</f>
        <v>0</v>
      </c>
      <c r="K337" s="169" t="s">
        <v>151</v>
      </c>
      <c r="L337" s="40"/>
      <c r="M337" s="174" t="s">
        <v>19</v>
      </c>
      <c r="N337" s="175" t="s">
        <v>45</v>
      </c>
      <c r="O337" s="66"/>
      <c r="P337" s="176">
        <f>O337*H337</f>
        <v>0</v>
      </c>
      <c r="Q337" s="176">
        <v>2.5018699999999998</v>
      </c>
      <c r="R337" s="176">
        <f>Q337*H337</f>
        <v>21.653684849999998</v>
      </c>
      <c r="S337" s="176">
        <v>0</v>
      </c>
      <c r="T337" s="17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78" t="s">
        <v>114</v>
      </c>
      <c r="AT337" s="178" t="s">
        <v>110</v>
      </c>
      <c r="AU337" s="178" t="s">
        <v>80</v>
      </c>
      <c r="AY337" s="18" t="s">
        <v>109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18" t="s">
        <v>114</v>
      </c>
      <c r="BK337" s="179">
        <f>ROUND(I337*H337,2)</f>
        <v>0</v>
      </c>
      <c r="BL337" s="18" t="s">
        <v>114</v>
      </c>
      <c r="BM337" s="178" t="s">
        <v>510</v>
      </c>
    </row>
    <row r="338" spans="1:65" s="2" customFormat="1">
      <c r="A338" s="35"/>
      <c r="B338" s="36"/>
      <c r="C338" s="37"/>
      <c r="D338" s="180" t="s">
        <v>115</v>
      </c>
      <c r="E338" s="37"/>
      <c r="F338" s="181" t="s">
        <v>511</v>
      </c>
      <c r="G338" s="37"/>
      <c r="H338" s="37"/>
      <c r="I338" s="182"/>
      <c r="J338" s="37"/>
      <c r="K338" s="37"/>
      <c r="L338" s="40"/>
      <c r="M338" s="183"/>
      <c r="N338" s="184"/>
      <c r="O338" s="66"/>
      <c r="P338" s="66"/>
      <c r="Q338" s="66"/>
      <c r="R338" s="66"/>
      <c r="S338" s="66"/>
      <c r="T338" s="67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115</v>
      </c>
      <c r="AU338" s="18" t="s">
        <v>80</v>
      </c>
    </row>
    <row r="339" spans="1:65" s="2" customFormat="1">
      <c r="A339" s="35"/>
      <c r="B339" s="36"/>
      <c r="C339" s="37"/>
      <c r="D339" s="212" t="s">
        <v>153</v>
      </c>
      <c r="E339" s="37"/>
      <c r="F339" s="213" t="s">
        <v>512</v>
      </c>
      <c r="G339" s="37"/>
      <c r="H339" s="37"/>
      <c r="I339" s="182"/>
      <c r="J339" s="37"/>
      <c r="K339" s="37"/>
      <c r="L339" s="40"/>
      <c r="M339" s="183"/>
      <c r="N339" s="184"/>
      <c r="O339" s="66"/>
      <c r="P339" s="66"/>
      <c r="Q339" s="66"/>
      <c r="R339" s="66"/>
      <c r="S339" s="66"/>
      <c r="T339" s="67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8" t="s">
        <v>153</v>
      </c>
      <c r="AU339" s="18" t="s">
        <v>80</v>
      </c>
    </row>
    <row r="340" spans="1:65" s="12" customFormat="1">
      <c r="B340" s="185"/>
      <c r="C340" s="186"/>
      <c r="D340" s="180" t="s">
        <v>116</v>
      </c>
      <c r="E340" s="187" t="s">
        <v>19</v>
      </c>
      <c r="F340" s="188" t="s">
        <v>513</v>
      </c>
      <c r="G340" s="186"/>
      <c r="H340" s="187" t="s">
        <v>19</v>
      </c>
      <c r="I340" s="189"/>
      <c r="J340" s="186"/>
      <c r="K340" s="186"/>
      <c r="L340" s="190"/>
      <c r="M340" s="191"/>
      <c r="N340" s="192"/>
      <c r="O340" s="192"/>
      <c r="P340" s="192"/>
      <c r="Q340" s="192"/>
      <c r="R340" s="192"/>
      <c r="S340" s="192"/>
      <c r="T340" s="193"/>
      <c r="AT340" s="194" t="s">
        <v>116</v>
      </c>
      <c r="AU340" s="194" t="s">
        <v>80</v>
      </c>
      <c r="AV340" s="12" t="s">
        <v>80</v>
      </c>
      <c r="AW340" s="12" t="s">
        <v>34</v>
      </c>
      <c r="AX340" s="12" t="s">
        <v>72</v>
      </c>
      <c r="AY340" s="194" t="s">
        <v>109</v>
      </c>
    </row>
    <row r="341" spans="1:65" s="13" customFormat="1">
      <c r="B341" s="195"/>
      <c r="C341" s="196"/>
      <c r="D341" s="180" t="s">
        <v>116</v>
      </c>
      <c r="E341" s="197" t="s">
        <v>19</v>
      </c>
      <c r="F341" s="198" t="s">
        <v>514</v>
      </c>
      <c r="G341" s="196"/>
      <c r="H341" s="199">
        <v>4.2</v>
      </c>
      <c r="I341" s="200"/>
      <c r="J341" s="196"/>
      <c r="K341" s="196"/>
      <c r="L341" s="201"/>
      <c r="M341" s="202"/>
      <c r="N341" s="203"/>
      <c r="O341" s="203"/>
      <c r="P341" s="203"/>
      <c r="Q341" s="203"/>
      <c r="R341" s="203"/>
      <c r="S341" s="203"/>
      <c r="T341" s="204"/>
      <c r="AT341" s="205" t="s">
        <v>116</v>
      </c>
      <c r="AU341" s="205" t="s">
        <v>80</v>
      </c>
      <c r="AV341" s="13" t="s">
        <v>82</v>
      </c>
      <c r="AW341" s="13" t="s">
        <v>34</v>
      </c>
      <c r="AX341" s="13" t="s">
        <v>72</v>
      </c>
      <c r="AY341" s="205" t="s">
        <v>109</v>
      </c>
    </row>
    <row r="342" spans="1:65" s="12" customFormat="1">
      <c r="B342" s="185"/>
      <c r="C342" s="186"/>
      <c r="D342" s="180" t="s">
        <v>116</v>
      </c>
      <c r="E342" s="187" t="s">
        <v>19</v>
      </c>
      <c r="F342" s="188" t="s">
        <v>515</v>
      </c>
      <c r="G342" s="186"/>
      <c r="H342" s="187" t="s">
        <v>19</v>
      </c>
      <c r="I342" s="189"/>
      <c r="J342" s="186"/>
      <c r="K342" s="186"/>
      <c r="L342" s="190"/>
      <c r="M342" s="191"/>
      <c r="N342" s="192"/>
      <c r="O342" s="192"/>
      <c r="P342" s="192"/>
      <c r="Q342" s="192"/>
      <c r="R342" s="192"/>
      <c r="S342" s="192"/>
      <c r="T342" s="193"/>
      <c r="AT342" s="194" t="s">
        <v>116</v>
      </c>
      <c r="AU342" s="194" t="s">
        <v>80</v>
      </c>
      <c r="AV342" s="12" t="s">
        <v>80</v>
      </c>
      <c r="AW342" s="12" t="s">
        <v>34</v>
      </c>
      <c r="AX342" s="12" t="s">
        <v>72</v>
      </c>
      <c r="AY342" s="194" t="s">
        <v>109</v>
      </c>
    </row>
    <row r="343" spans="1:65" s="13" customFormat="1">
      <c r="B343" s="195"/>
      <c r="C343" s="196"/>
      <c r="D343" s="180" t="s">
        <v>116</v>
      </c>
      <c r="E343" s="197" t="s">
        <v>19</v>
      </c>
      <c r="F343" s="198" t="s">
        <v>516</v>
      </c>
      <c r="G343" s="196"/>
      <c r="H343" s="199">
        <v>4.4550000000000001</v>
      </c>
      <c r="I343" s="200"/>
      <c r="J343" s="196"/>
      <c r="K343" s="196"/>
      <c r="L343" s="201"/>
      <c r="M343" s="202"/>
      <c r="N343" s="203"/>
      <c r="O343" s="203"/>
      <c r="P343" s="203"/>
      <c r="Q343" s="203"/>
      <c r="R343" s="203"/>
      <c r="S343" s="203"/>
      <c r="T343" s="204"/>
      <c r="AT343" s="205" t="s">
        <v>116</v>
      </c>
      <c r="AU343" s="205" t="s">
        <v>80</v>
      </c>
      <c r="AV343" s="13" t="s">
        <v>82</v>
      </c>
      <c r="AW343" s="13" t="s">
        <v>34</v>
      </c>
      <c r="AX343" s="13" t="s">
        <v>72</v>
      </c>
      <c r="AY343" s="205" t="s">
        <v>109</v>
      </c>
    </row>
    <row r="344" spans="1:65" s="15" customFormat="1">
      <c r="B344" s="214"/>
      <c r="C344" s="215"/>
      <c r="D344" s="180" t="s">
        <v>116</v>
      </c>
      <c r="E344" s="216" t="s">
        <v>19</v>
      </c>
      <c r="F344" s="217" t="s">
        <v>176</v>
      </c>
      <c r="G344" s="215"/>
      <c r="H344" s="218">
        <v>8.6549999999999994</v>
      </c>
      <c r="I344" s="219"/>
      <c r="J344" s="215"/>
      <c r="K344" s="215"/>
      <c r="L344" s="220"/>
      <c r="M344" s="221"/>
      <c r="N344" s="222"/>
      <c r="O344" s="222"/>
      <c r="P344" s="222"/>
      <c r="Q344" s="222"/>
      <c r="R344" s="222"/>
      <c r="S344" s="222"/>
      <c r="T344" s="223"/>
      <c r="AT344" s="224" t="s">
        <v>116</v>
      </c>
      <c r="AU344" s="224" t="s">
        <v>80</v>
      </c>
      <c r="AV344" s="15" t="s">
        <v>114</v>
      </c>
      <c r="AW344" s="15" t="s">
        <v>34</v>
      </c>
      <c r="AX344" s="15" t="s">
        <v>80</v>
      </c>
      <c r="AY344" s="224" t="s">
        <v>109</v>
      </c>
    </row>
    <row r="345" spans="1:65" s="2" customFormat="1" ht="16.5" customHeight="1">
      <c r="A345" s="35"/>
      <c r="B345" s="36"/>
      <c r="C345" s="167" t="s">
        <v>306</v>
      </c>
      <c r="D345" s="167" t="s">
        <v>110</v>
      </c>
      <c r="E345" s="168" t="s">
        <v>517</v>
      </c>
      <c r="F345" s="169" t="s">
        <v>518</v>
      </c>
      <c r="G345" s="170" t="s">
        <v>163</v>
      </c>
      <c r="H345" s="171">
        <v>38.17</v>
      </c>
      <c r="I345" s="172"/>
      <c r="J345" s="173">
        <f>ROUND(I345*H345,2)</f>
        <v>0</v>
      </c>
      <c r="K345" s="169" t="s">
        <v>151</v>
      </c>
      <c r="L345" s="40"/>
      <c r="M345" s="174" t="s">
        <v>19</v>
      </c>
      <c r="N345" s="175" t="s">
        <v>45</v>
      </c>
      <c r="O345" s="66"/>
      <c r="P345" s="176">
        <f>O345*H345</f>
        <v>0</v>
      </c>
      <c r="Q345" s="176">
        <v>6.3899999999999998E-3</v>
      </c>
      <c r="R345" s="176">
        <f>Q345*H345</f>
        <v>0.24390629999999999</v>
      </c>
      <c r="S345" s="176">
        <v>0</v>
      </c>
      <c r="T345" s="17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78" t="s">
        <v>114</v>
      </c>
      <c r="AT345" s="178" t="s">
        <v>110</v>
      </c>
      <c r="AU345" s="178" t="s">
        <v>80</v>
      </c>
      <c r="AY345" s="18" t="s">
        <v>109</v>
      </c>
      <c r="BE345" s="179">
        <f>IF(N345="základní",J345,0)</f>
        <v>0</v>
      </c>
      <c r="BF345" s="179">
        <f>IF(N345="snížená",J345,0)</f>
        <v>0</v>
      </c>
      <c r="BG345" s="179">
        <f>IF(N345="zákl. přenesená",J345,0)</f>
        <v>0</v>
      </c>
      <c r="BH345" s="179">
        <f>IF(N345="sníž. přenesená",J345,0)</f>
        <v>0</v>
      </c>
      <c r="BI345" s="179">
        <f>IF(N345="nulová",J345,0)</f>
        <v>0</v>
      </c>
      <c r="BJ345" s="18" t="s">
        <v>114</v>
      </c>
      <c r="BK345" s="179">
        <f>ROUND(I345*H345,2)</f>
        <v>0</v>
      </c>
      <c r="BL345" s="18" t="s">
        <v>114</v>
      </c>
      <c r="BM345" s="178" t="s">
        <v>519</v>
      </c>
    </row>
    <row r="346" spans="1:65" s="2" customFormat="1">
      <c r="A346" s="35"/>
      <c r="B346" s="36"/>
      <c r="C346" s="37"/>
      <c r="D346" s="180" t="s">
        <v>115</v>
      </c>
      <c r="E346" s="37"/>
      <c r="F346" s="181" t="s">
        <v>520</v>
      </c>
      <c r="G346" s="37"/>
      <c r="H346" s="37"/>
      <c r="I346" s="182"/>
      <c r="J346" s="37"/>
      <c r="K346" s="37"/>
      <c r="L346" s="40"/>
      <c r="M346" s="183"/>
      <c r="N346" s="184"/>
      <c r="O346" s="66"/>
      <c r="P346" s="66"/>
      <c r="Q346" s="66"/>
      <c r="R346" s="66"/>
      <c r="S346" s="66"/>
      <c r="T346" s="67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115</v>
      </c>
      <c r="AU346" s="18" t="s">
        <v>80</v>
      </c>
    </row>
    <row r="347" spans="1:65" s="2" customFormat="1">
      <c r="A347" s="35"/>
      <c r="B347" s="36"/>
      <c r="C347" s="37"/>
      <c r="D347" s="212" t="s">
        <v>153</v>
      </c>
      <c r="E347" s="37"/>
      <c r="F347" s="213" t="s">
        <v>521</v>
      </c>
      <c r="G347" s="37"/>
      <c r="H347" s="37"/>
      <c r="I347" s="182"/>
      <c r="J347" s="37"/>
      <c r="K347" s="37"/>
      <c r="L347" s="40"/>
      <c r="M347" s="183"/>
      <c r="N347" s="184"/>
      <c r="O347" s="66"/>
      <c r="P347" s="66"/>
      <c r="Q347" s="66"/>
      <c r="R347" s="66"/>
      <c r="S347" s="66"/>
      <c r="T347" s="67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153</v>
      </c>
      <c r="AU347" s="18" t="s">
        <v>80</v>
      </c>
    </row>
    <row r="348" spans="1:65" s="12" customFormat="1">
      <c r="B348" s="185"/>
      <c r="C348" s="186"/>
      <c r="D348" s="180" t="s">
        <v>116</v>
      </c>
      <c r="E348" s="187" t="s">
        <v>19</v>
      </c>
      <c r="F348" s="188" t="s">
        <v>513</v>
      </c>
      <c r="G348" s="186"/>
      <c r="H348" s="187" t="s">
        <v>19</v>
      </c>
      <c r="I348" s="189"/>
      <c r="J348" s="186"/>
      <c r="K348" s="186"/>
      <c r="L348" s="190"/>
      <c r="M348" s="191"/>
      <c r="N348" s="192"/>
      <c r="O348" s="192"/>
      <c r="P348" s="192"/>
      <c r="Q348" s="192"/>
      <c r="R348" s="192"/>
      <c r="S348" s="192"/>
      <c r="T348" s="193"/>
      <c r="AT348" s="194" t="s">
        <v>116</v>
      </c>
      <c r="AU348" s="194" t="s">
        <v>80</v>
      </c>
      <c r="AV348" s="12" t="s">
        <v>80</v>
      </c>
      <c r="AW348" s="12" t="s">
        <v>34</v>
      </c>
      <c r="AX348" s="12" t="s">
        <v>72</v>
      </c>
      <c r="AY348" s="194" t="s">
        <v>109</v>
      </c>
    </row>
    <row r="349" spans="1:65" s="13" customFormat="1">
      <c r="B349" s="195"/>
      <c r="C349" s="196"/>
      <c r="D349" s="180" t="s">
        <v>116</v>
      </c>
      <c r="E349" s="197" t="s">
        <v>19</v>
      </c>
      <c r="F349" s="198" t="s">
        <v>522</v>
      </c>
      <c r="G349" s="196"/>
      <c r="H349" s="199">
        <v>22.12</v>
      </c>
      <c r="I349" s="200"/>
      <c r="J349" s="196"/>
      <c r="K349" s="196"/>
      <c r="L349" s="201"/>
      <c r="M349" s="202"/>
      <c r="N349" s="203"/>
      <c r="O349" s="203"/>
      <c r="P349" s="203"/>
      <c r="Q349" s="203"/>
      <c r="R349" s="203"/>
      <c r="S349" s="203"/>
      <c r="T349" s="204"/>
      <c r="AT349" s="205" t="s">
        <v>116</v>
      </c>
      <c r="AU349" s="205" t="s">
        <v>80</v>
      </c>
      <c r="AV349" s="13" t="s">
        <v>82</v>
      </c>
      <c r="AW349" s="13" t="s">
        <v>34</v>
      </c>
      <c r="AX349" s="13" t="s">
        <v>72</v>
      </c>
      <c r="AY349" s="205" t="s">
        <v>109</v>
      </c>
    </row>
    <row r="350" spans="1:65" s="12" customFormat="1">
      <c r="B350" s="185"/>
      <c r="C350" s="186"/>
      <c r="D350" s="180" t="s">
        <v>116</v>
      </c>
      <c r="E350" s="187" t="s">
        <v>19</v>
      </c>
      <c r="F350" s="188" t="s">
        <v>515</v>
      </c>
      <c r="G350" s="186"/>
      <c r="H350" s="187" t="s">
        <v>19</v>
      </c>
      <c r="I350" s="189"/>
      <c r="J350" s="186"/>
      <c r="K350" s="186"/>
      <c r="L350" s="190"/>
      <c r="M350" s="191"/>
      <c r="N350" s="192"/>
      <c r="O350" s="192"/>
      <c r="P350" s="192"/>
      <c r="Q350" s="192"/>
      <c r="R350" s="192"/>
      <c r="S350" s="192"/>
      <c r="T350" s="193"/>
      <c r="AT350" s="194" t="s">
        <v>116</v>
      </c>
      <c r="AU350" s="194" t="s">
        <v>80</v>
      </c>
      <c r="AV350" s="12" t="s">
        <v>80</v>
      </c>
      <c r="AW350" s="12" t="s">
        <v>34</v>
      </c>
      <c r="AX350" s="12" t="s">
        <v>72</v>
      </c>
      <c r="AY350" s="194" t="s">
        <v>109</v>
      </c>
    </row>
    <row r="351" spans="1:65" s="13" customFormat="1">
      <c r="B351" s="195"/>
      <c r="C351" s="196"/>
      <c r="D351" s="180" t="s">
        <v>116</v>
      </c>
      <c r="E351" s="197" t="s">
        <v>19</v>
      </c>
      <c r="F351" s="198" t="s">
        <v>523</v>
      </c>
      <c r="G351" s="196"/>
      <c r="H351" s="199">
        <v>16.05</v>
      </c>
      <c r="I351" s="200"/>
      <c r="J351" s="196"/>
      <c r="K351" s="196"/>
      <c r="L351" s="201"/>
      <c r="M351" s="202"/>
      <c r="N351" s="203"/>
      <c r="O351" s="203"/>
      <c r="P351" s="203"/>
      <c r="Q351" s="203"/>
      <c r="R351" s="203"/>
      <c r="S351" s="203"/>
      <c r="T351" s="204"/>
      <c r="AT351" s="205" t="s">
        <v>116</v>
      </c>
      <c r="AU351" s="205" t="s">
        <v>80</v>
      </c>
      <c r="AV351" s="13" t="s">
        <v>82</v>
      </c>
      <c r="AW351" s="13" t="s">
        <v>34</v>
      </c>
      <c r="AX351" s="13" t="s">
        <v>72</v>
      </c>
      <c r="AY351" s="205" t="s">
        <v>109</v>
      </c>
    </row>
    <row r="352" spans="1:65" s="15" customFormat="1">
      <c r="B352" s="214"/>
      <c r="C352" s="215"/>
      <c r="D352" s="180" t="s">
        <v>116</v>
      </c>
      <c r="E352" s="216" t="s">
        <v>19</v>
      </c>
      <c r="F352" s="217" t="s">
        <v>176</v>
      </c>
      <c r="G352" s="215"/>
      <c r="H352" s="218">
        <v>38.17</v>
      </c>
      <c r="I352" s="219"/>
      <c r="J352" s="215"/>
      <c r="K352" s="215"/>
      <c r="L352" s="220"/>
      <c r="M352" s="221"/>
      <c r="N352" s="222"/>
      <c r="O352" s="222"/>
      <c r="P352" s="222"/>
      <c r="Q352" s="222"/>
      <c r="R352" s="222"/>
      <c r="S352" s="222"/>
      <c r="T352" s="223"/>
      <c r="AT352" s="224" t="s">
        <v>116</v>
      </c>
      <c r="AU352" s="224" t="s">
        <v>80</v>
      </c>
      <c r="AV352" s="15" t="s">
        <v>114</v>
      </c>
      <c r="AW352" s="15" t="s">
        <v>34</v>
      </c>
      <c r="AX352" s="15" t="s">
        <v>80</v>
      </c>
      <c r="AY352" s="224" t="s">
        <v>109</v>
      </c>
    </row>
    <row r="353" spans="1:65" s="2" customFormat="1" ht="16.5" customHeight="1">
      <c r="A353" s="35"/>
      <c r="B353" s="36"/>
      <c r="C353" s="167" t="s">
        <v>524</v>
      </c>
      <c r="D353" s="167" t="s">
        <v>110</v>
      </c>
      <c r="E353" s="168" t="s">
        <v>525</v>
      </c>
      <c r="F353" s="169" t="s">
        <v>526</v>
      </c>
      <c r="G353" s="170" t="s">
        <v>202</v>
      </c>
      <c r="H353" s="171">
        <v>8.6449999999999996</v>
      </c>
      <c r="I353" s="172"/>
      <c r="J353" s="173">
        <f>ROUND(I353*H353,2)</f>
        <v>0</v>
      </c>
      <c r="K353" s="169" t="s">
        <v>151</v>
      </c>
      <c r="L353" s="40"/>
      <c r="M353" s="174" t="s">
        <v>19</v>
      </c>
      <c r="N353" s="175" t="s">
        <v>45</v>
      </c>
      <c r="O353" s="66"/>
      <c r="P353" s="176">
        <f>O353*H353</f>
        <v>0</v>
      </c>
      <c r="Q353" s="176">
        <v>2.4127200000000002</v>
      </c>
      <c r="R353" s="176">
        <f>Q353*H353</f>
        <v>20.8579644</v>
      </c>
      <c r="S353" s="176">
        <v>0</v>
      </c>
      <c r="T353" s="17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78" t="s">
        <v>114</v>
      </c>
      <c r="AT353" s="178" t="s">
        <v>110</v>
      </c>
      <c r="AU353" s="178" t="s">
        <v>80</v>
      </c>
      <c r="AY353" s="18" t="s">
        <v>109</v>
      </c>
      <c r="BE353" s="179">
        <f>IF(N353="základní",J353,0)</f>
        <v>0</v>
      </c>
      <c r="BF353" s="179">
        <f>IF(N353="snížená",J353,0)</f>
        <v>0</v>
      </c>
      <c r="BG353" s="179">
        <f>IF(N353="zákl. přenesená",J353,0)</f>
        <v>0</v>
      </c>
      <c r="BH353" s="179">
        <f>IF(N353="sníž. přenesená",J353,0)</f>
        <v>0</v>
      </c>
      <c r="BI353" s="179">
        <f>IF(N353="nulová",J353,0)</f>
        <v>0</v>
      </c>
      <c r="BJ353" s="18" t="s">
        <v>114</v>
      </c>
      <c r="BK353" s="179">
        <f>ROUND(I353*H353,2)</f>
        <v>0</v>
      </c>
      <c r="BL353" s="18" t="s">
        <v>114</v>
      </c>
      <c r="BM353" s="178" t="s">
        <v>527</v>
      </c>
    </row>
    <row r="354" spans="1:65" s="2" customFormat="1">
      <c r="A354" s="35"/>
      <c r="B354" s="36"/>
      <c r="C354" s="37"/>
      <c r="D354" s="180" t="s">
        <v>115</v>
      </c>
      <c r="E354" s="37"/>
      <c r="F354" s="181" t="s">
        <v>528</v>
      </c>
      <c r="G354" s="37"/>
      <c r="H354" s="37"/>
      <c r="I354" s="182"/>
      <c r="J354" s="37"/>
      <c r="K354" s="37"/>
      <c r="L354" s="40"/>
      <c r="M354" s="183"/>
      <c r="N354" s="184"/>
      <c r="O354" s="66"/>
      <c r="P354" s="66"/>
      <c r="Q354" s="66"/>
      <c r="R354" s="66"/>
      <c r="S354" s="66"/>
      <c r="T354" s="67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115</v>
      </c>
      <c r="AU354" s="18" t="s">
        <v>80</v>
      </c>
    </row>
    <row r="355" spans="1:65" s="2" customFormat="1">
      <c r="A355" s="35"/>
      <c r="B355" s="36"/>
      <c r="C355" s="37"/>
      <c r="D355" s="212" t="s">
        <v>153</v>
      </c>
      <c r="E355" s="37"/>
      <c r="F355" s="213" t="s">
        <v>529</v>
      </c>
      <c r="G355" s="37"/>
      <c r="H355" s="37"/>
      <c r="I355" s="182"/>
      <c r="J355" s="37"/>
      <c r="K355" s="37"/>
      <c r="L355" s="40"/>
      <c r="M355" s="183"/>
      <c r="N355" s="184"/>
      <c r="O355" s="66"/>
      <c r="P355" s="66"/>
      <c r="Q355" s="66"/>
      <c r="R355" s="66"/>
      <c r="S355" s="66"/>
      <c r="T355" s="67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8" t="s">
        <v>153</v>
      </c>
      <c r="AU355" s="18" t="s">
        <v>80</v>
      </c>
    </row>
    <row r="356" spans="1:65" s="12" customFormat="1">
      <c r="B356" s="185"/>
      <c r="C356" s="186"/>
      <c r="D356" s="180" t="s">
        <v>116</v>
      </c>
      <c r="E356" s="187" t="s">
        <v>19</v>
      </c>
      <c r="F356" s="188" t="s">
        <v>530</v>
      </c>
      <c r="G356" s="186"/>
      <c r="H356" s="187" t="s">
        <v>19</v>
      </c>
      <c r="I356" s="189"/>
      <c r="J356" s="186"/>
      <c r="K356" s="186"/>
      <c r="L356" s="190"/>
      <c r="M356" s="191"/>
      <c r="N356" s="192"/>
      <c r="O356" s="192"/>
      <c r="P356" s="192"/>
      <c r="Q356" s="192"/>
      <c r="R356" s="192"/>
      <c r="S356" s="192"/>
      <c r="T356" s="193"/>
      <c r="AT356" s="194" t="s">
        <v>116</v>
      </c>
      <c r="AU356" s="194" t="s">
        <v>80</v>
      </c>
      <c r="AV356" s="12" t="s">
        <v>80</v>
      </c>
      <c r="AW356" s="12" t="s">
        <v>34</v>
      </c>
      <c r="AX356" s="12" t="s">
        <v>72</v>
      </c>
      <c r="AY356" s="194" t="s">
        <v>109</v>
      </c>
    </row>
    <row r="357" spans="1:65" s="13" customFormat="1">
      <c r="B357" s="195"/>
      <c r="C357" s="196"/>
      <c r="D357" s="180" t="s">
        <v>116</v>
      </c>
      <c r="E357" s="197" t="s">
        <v>19</v>
      </c>
      <c r="F357" s="198" t="s">
        <v>531</v>
      </c>
      <c r="G357" s="196"/>
      <c r="H357" s="199">
        <v>8.6449999999999996</v>
      </c>
      <c r="I357" s="200"/>
      <c r="J357" s="196"/>
      <c r="K357" s="196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116</v>
      </c>
      <c r="AU357" s="205" t="s">
        <v>80</v>
      </c>
      <c r="AV357" s="13" t="s">
        <v>82</v>
      </c>
      <c r="AW357" s="13" t="s">
        <v>34</v>
      </c>
      <c r="AX357" s="13" t="s">
        <v>80</v>
      </c>
      <c r="AY357" s="205" t="s">
        <v>109</v>
      </c>
    </row>
    <row r="358" spans="1:65" s="2" customFormat="1" ht="16.5" customHeight="1">
      <c r="A358" s="35"/>
      <c r="B358" s="36"/>
      <c r="C358" s="167" t="s">
        <v>312</v>
      </c>
      <c r="D358" s="167" t="s">
        <v>110</v>
      </c>
      <c r="E358" s="168" t="s">
        <v>532</v>
      </c>
      <c r="F358" s="169" t="s">
        <v>533</v>
      </c>
      <c r="G358" s="170" t="s">
        <v>202</v>
      </c>
      <c r="H358" s="171">
        <v>13.122999999999999</v>
      </c>
      <c r="I358" s="172"/>
      <c r="J358" s="173">
        <f>ROUND(I358*H358,2)</f>
        <v>0</v>
      </c>
      <c r="K358" s="169" t="s">
        <v>151</v>
      </c>
      <c r="L358" s="40"/>
      <c r="M358" s="174" t="s">
        <v>19</v>
      </c>
      <c r="N358" s="175" t="s">
        <v>45</v>
      </c>
      <c r="O358" s="66"/>
      <c r="P358" s="176">
        <f>O358*H358</f>
        <v>0</v>
      </c>
      <c r="Q358" s="176">
        <v>2.09</v>
      </c>
      <c r="R358" s="176">
        <f>Q358*H358</f>
        <v>27.427069999999997</v>
      </c>
      <c r="S358" s="176">
        <v>0</v>
      </c>
      <c r="T358" s="17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78" t="s">
        <v>114</v>
      </c>
      <c r="AT358" s="178" t="s">
        <v>110</v>
      </c>
      <c r="AU358" s="178" t="s">
        <v>80</v>
      </c>
      <c r="AY358" s="18" t="s">
        <v>109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18" t="s">
        <v>114</v>
      </c>
      <c r="BK358" s="179">
        <f>ROUND(I358*H358,2)</f>
        <v>0</v>
      </c>
      <c r="BL358" s="18" t="s">
        <v>114</v>
      </c>
      <c r="BM358" s="178" t="s">
        <v>534</v>
      </c>
    </row>
    <row r="359" spans="1:65" s="2" customFormat="1">
      <c r="A359" s="35"/>
      <c r="B359" s="36"/>
      <c r="C359" s="37"/>
      <c r="D359" s="180" t="s">
        <v>115</v>
      </c>
      <c r="E359" s="37"/>
      <c r="F359" s="181" t="s">
        <v>535</v>
      </c>
      <c r="G359" s="37"/>
      <c r="H359" s="37"/>
      <c r="I359" s="182"/>
      <c r="J359" s="37"/>
      <c r="K359" s="37"/>
      <c r="L359" s="40"/>
      <c r="M359" s="183"/>
      <c r="N359" s="184"/>
      <c r="O359" s="66"/>
      <c r="P359" s="66"/>
      <c r="Q359" s="66"/>
      <c r="R359" s="66"/>
      <c r="S359" s="66"/>
      <c r="T359" s="67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115</v>
      </c>
      <c r="AU359" s="18" t="s">
        <v>80</v>
      </c>
    </row>
    <row r="360" spans="1:65" s="2" customFormat="1">
      <c r="A360" s="35"/>
      <c r="B360" s="36"/>
      <c r="C360" s="37"/>
      <c r="D360" s="212" t="s">
        <v>153</v>
      </c>
      <c r="E360" s="37"/>
      <c r="F360" s="213" t="s">
        <v>536</v>
      </c>
      <c r="G360" s="37"/>
      <c r="H360" s="37"/>
      <c r="I360" s="182"/>
      <c r="J360" s="37"/>
      <c r="K360" s="37"/>
      <c r="L360" s="40"/>
      <c r="M360" s="183"/>
      <c r="N360" s="184"/>
      <c r="O360" s="66"/>
      <c r="P360" s="66"/>
      <c r="Q360" s="66"/>
      <c r="R360" s="66"/>
      <c r="S360" s="66"/>
      <c r="T360" s="67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153</v>
      </c>
      <c r="AU360" s="18" t="s">
        <v>80</v>
      </c>
    </row>
    <row r="361" spans="1:65" s="12" customFormat="1">
      <c r="B361" s="185"/>
      <c r="C361" s="186"/>
      <c r="D361" s="180" t="s">
        <v>116</v>
      </c>
      <c r="E361" s="187" t="s">
        <v>19</v>
      </c>
      <c r="F361" s="188" t="s">
        <v>537</v>
      </c>
      <c r="G361" s="186"/>
      <c r="H361" s="187" t="s">
        <v>19</v>
      </c>
      <c r="I361" s="189"/>
      <c r="J361" s="186"/>
      <c r="K361" s="186"/>
      <c r="L361" s="190"/>
      <c r="M361" s="191"/>
      <c r="N361" s="192"/>
      <c r="O361" s="192"/>
      <c r="P361" s="192"/>
      <c r="Q361" s="192"/>
      <c r="R361" s="192"/>
      <c r="S361" s="192"/>
      <c r="T361" s="193"/>
      <c r="AT361" s="194" t="s">
        <v>116</v>
      </c>
      <c r="AU361" s="194" t="s">
        <v>80</v>
      </c>
      <c r="AV361" s="12" t="s">
        <v>80</v>
      </c>
      <c r="AW361" s="12" t="s">
        <v>34</v>
      </c>
      <c r="AX361" s="12" t="s">
        <v>72</v>
      </c>
      <c r="AY361" s="194" t="s">
        <v>109</v>
      </c>
    </row>
    <row r="362" spans="1:65" s="13" customFormat="1">
      <c r="B362" s="195"/>
      <c r="C362" s="196"/>
      <c r="D362" s="180" t="s">
        <v>116</v>
      </c>
      <c r="E362" s="197" t="s">
        <v>19</v>
      </c>
      <c r="F362" s="198" t="s">
        <v>538</v>
      </c>
      <c r="G362" s="196"/>
      <c r="H362" s="199">
        <v>7.4</v>
      </c>
      <c r="I362" s="200"/>
      <c r="J362" s="196"/>
      <c r="K362" s="196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116</v>
      </c>
      <c r="AU362" s="205" t="s">
        <v>80</v>
      </c>
      <c r="AV362" s="13" t="s">
        <v>82</v>
      </c>
      <c r="AW362" s="13" t="s">
        <v>34</v>
      </c>
      <c r="AX362" s="13" t="s">
        <v>72</v>
      </c>
      <c r="AY362" s="205" t="s">
        <v>109</v>
      </c>
    </row>
    <row r="363" spans="1:65" s="12" customFormat="1">
      <c r="B363" s="185"/>
      <c r="C363" s="186"/>
      <c r="D363" s="180" t="s">
        <v>116</v>
      </c>
      <c r="E363" s="187" t="s">
        <v>19</v>
      </c>
      <c r="F363" s="188" t="s">
        <v>539</v>
      </c>
      <c r="G363" s="186"/>
      <c r="H363" s="187" t="s">
        <v>19</v>
      </c>
      <c r="I363" s="189"/>
      <c r="J363" s="186"/>
      <c r="K363" s="186"/>
      <c r="L363" s="190"/>
      <c r="M363" s="191"/>
      <c r="N363" s="192"/>
      <c r="O363" s="192"/>
      <c r="P363" s="192"/>
      <c r="Q363" s="192"/>
      <c r="R363" s="192"/>
      <c r="S363" s="192"/>
      <c r="T363" s="193"/>
      <c r="AT363" s="194" t="s">
        <v>116</v>
      </c>
      <c r="AU363" s="194" t="s">
        <v>80</v>
      </c>
      <c r="AV363" s="12" t="s">
        <v>80</v>
      </c>
      <c r="AW363" s="12" t="s">
        <v>34</v>
      </c>
      <c r="AX363" s="12" t="s">
        <v>72</v>
      </c>
      <c r="AY363" s="194" t="s">
        <v>109</v>
      </c>
    </row>
    <row r="364" spans="1:65" s="13" customFormat="1">
      <c r="B364" s="195"/>
      <c r="C364" s="196"/>
      <c r="D364" s="180" t="s">
        <v>116</v>
      </c>
      <c r="E364" s="197" t="s">
        <v>19</v>
      </c>
      <c r="F364" s="198" t="s">
        <v>540</v>
      </c>
      <c r="G364" s="196"/>
      <c r="H364" s="199">
        <v>5.7229999999999999</v>
      </c>
      <c r="I364" s="200"/>
      <c r="J364" s="196"/>
      <c r="K364" s="196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116</v>
      </c>
      <c r="AU364" s="205" t="s">
        <v>80</v>
      </c>
      <c r="AV364" s="13" t="s">
        <v>82</v>
      </c>
      <c r="AW364" s="13" t="s">
        <v>34</v>
      </c>
      <c r="AX364" s="13" t="s">
        <v>72</v>
      </c>
      <c r="AY364" s="205" t="s">
        <v>109</v>
      </c>
    </row>
    <row r="365" spans="1:65" s="15" customFormat="1">
      <c r="B365" s="214"/>
      <c r="C365" s="215"/>
      <c r="D365" s="180" t="s">
        <v>116</v>
      </c>
      <c r="E365" s="216" t="s">
        <v>19</v>
      </c>
      <c r="F365" s="217" t="s">
        <v>176</v>
      </c>
      <c r="G365" s="215"/>
      <c r="H365" s="218">
        <v>13.122999999999999</v>
      </c>
      <c r="I365" s="219"/>
      <c r="J365" s="215"/>
      <c r="K365" s="215"/>
      <c r="L365" s="220"/>
      <c r="M365" s="221"/>
      <c r="N365" s="222"/>
      <c r="O365" s="222"/>
      <c r="P365" s="222"/>
      <c r="Q365" s="222"/>
      <c r="R365" s="222"/>
      <c r="S365" s="222"/>
      <c r="T365" s="223"/>
      <c r="AT365" s="224" t="s">
        <v>116</v>
      </c>
      <c r="AU365" s="224" t="s">
        <v>80</v>
      </c>
      <c r="AV365" s="15" t="s">
        <v>114</v>
      </c>
      <c r="AW365" s="15" t="s">
        <v>34</v>
      </c>
      <c r="AX365" s="15" t="s">
        <v>80</v>
      </c>
      <c r="AY365" s="224" t="s">
        <v>109</v>
      </c>
    </row>
    <row r="366" spans="1:65" s="2" customFormat="1" ht="16.5" customHeight="1">
      <c r="A366" s="35"/>
      <c r="B366" s="36"/>
      <c r="C366" s="167" t="s">
        <v>541</v>
      </c>
      <c r="D366" s="167" t="s">
        <v>110</v>
      </c>
      <c r="E366" s="168" t="s">
        <v>542</v>
      </c>
      <c r="F366" s="169" t="s">
        <v>543</v>
      </c>
      <c r="G366" s="170" t="s">
        <v>202</v>
      </c>
      <c r="H366" s="171">
        <v>51.8</v>
      </c>
      <c r="I366" s="172"/>
      <c r="J366" s="173">
        <f>ROUND(I366*H366,2)</f>
        <v>0</v>
      </c>
      <c r="K366" s="169" t="s">
        <v>151</v>
      </c>
      <c r="L366" s="40"/>
      <c r="M366" s="174" t="s">
        <v>19</v>
      </c>
      <c r="N366" s="175" t="s">
        <v>45</v>
      </c>
      <c r="O366" s="66"/>
      <c r="P366" s="176">
        <f>O366*H366</f>
        <v>0</v>
      </c>
      <c r="Q366" s="176">
        <v>2.4500000000000002</v>
      </c>
      <c r="R366" s="176">
        <f>Q366*H366</f>
        <v>126.91</v>
      </c>
      <c r="S366" s="176">
        <v>0</v>
      </c>
      <c r="T366" s="17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78" t="s">
        <v>114</v>
      </c>
      <c r="AT366" s="178" t="s">
        <v>110</v>
      </c>
      <c r="AU366" s="178" t="s">
        <v>80</v>
      </c>
      <c r="AY366" s="18" t="s">
        <v>109</v>
      </c>
      <c r="BE366" s="179">
        <f>IF(N366="základní",J366,0)</f>
        <v>0</v>
      </c>
      <c r="BF366" s="179">
        <f>IF(N366="snížená",J366,0)</f>
        <v>0</v>
      </c>
      <c r="BG366" s="179">
        <f>IF(N366="zákl. přenesená",J366,0)</f>
        <v>0</v>
      </c>
      <c r="BH366" s="179">
        <f>IF(N366="sníž. přenesená",J366,0)</f>
        <v>0</v>
      </c>
      <c r="BI366" s="179">
        <f>IF(N366="nulová",J366,0)</f>
        <v>0</v>
      </c>
      <c r="BJ366" s="18" t="s">
        <v>114</v>
      </c>
      <c r="BK366" s="179">
        <f>ROUND(I366*H366,2)</f>
        <v>0</v>
      </c>
      <c r="BL366" s="18" t="s">
        <v>114</v>
      </c>
      <c r="BM366" s="178" t="s">
        <v>544</v>
      </c>
    </row>
    <row r="367" spans="1:65" s="2" customFormat="1">
      <c r="A367" s="35"/>
      <c r="B367" s="36"/>
      <c r="C367" s="37"/>
      <c r="D367" s="180" t="s">
        <v>115</v>
      </c>
      <c r="E367" s="37"/>
      <c r="F367" s="181" t="s">
        <v>545</v>
      </c>
      <c r="G367" s="37"/>
      <c r="H367" s="37"/>
      <c r="I367" s="182"/>
      <c r="J367" s="37"/>
      <c r="K367" s="37"/>
      <c r="L367" s="40"/>
      <c r="M367" s="183"/>
      <c r="N367" s="184"/>
      <c r="O367" s="66"/>
      <c r="P367" s="66"/>
      <c r="Q367" s="66"/>
      <c r="R367" s="66"/>
      <c r="S367" s="66"/>
      <c r="T367" s="67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115</v>
      </c>
      <c r="AU367" s="18" t="s">
        <v>80</v>
      </c>
    </row>
    <row r="368" spans="1:65" s="2" customFormat="1">
      <c r="A368" s="35"/>
      <c r="B368" s="36"/>
      <c r="C368" s="37"/>
      <c r="D368" s="212" t="s">
        <v>153</v>
      </c>
      <c r="E368" s="37"/>
      <c r="F368" s="213" t="s">
        <v>546</v>
      </c>
      <c r="G368" s="37"/>
      <c r="H368" s="37"/>
      <c r="I368" s="182"/>
      <c r="J368" s="37"/>
      <c r="K368" s="37"/>
      <c r="L368" s="40"/>
      <c r="M368" s="183"/>
      <c r="N368" s="184"/>
      <c r="O368" s="66"/>
      <c r="P368" s="66"/>
      <c r="Q368" s="66"/>
      <c r="R368" s="66"/>
      <c r="S368" s="66"/>
      <c r="T368" s="67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153</v>
      </c>
      <c r="AU368" s="18" t="s">
        <v>80</v>
      </c>
    </row>
    <row r="369" spans="1:65" s="12" customFormat="1">
      <c r="B369" s="185"/>
      <c r="C369" s="186"/>
      <c r="D369" s="180" t="s">
        <v>116</v>
      </c>
      <c r="E369" s="187" t="s">
        <v>19</v>
      </c>
      <c r="F369" s="188" t="s">
        <v>547</v>
      </c>
      <c r="G369" s="186"/>
      <c r="H369" s="187" t="s">
        <v>19</v>
      </c>
      <c r="I369" s="189"/>
      <c r="J369" s="186"/>
      <c r="K369" s="186"/>
      <c r="L369" s="190"/>
      <c r="M369" s="191"/>
      <c r="N369" s="192"/>
      <c r="O369" s="192"/>
      <c r="P369" s="192"/>
      <c r="Q369" s="192"/>
      <c r="R369" s="192"/>
      <c r="S369" s="192"/>
      <c r="T369" s="193"/>
      <c r="AT369" s="194" t="s">
        <v>116</v>
      </c>
      <c r="AU369" s="194" t="s">
        <v>80</v>
      </c>
      <c r="AV369" s="12" t="s">
        <v>80</v>
      </c>
      <c r="AW369" s="12" t="s">
        <v>34</v>
      </c>
      <c r="AX369" s="12" t="s">
        <v>72</v>
      </c>
      <c r="AY369" s="194" t="s">
        <v>109</v>
      </c>
    </row>
    <row r="370" spans="1:65" s="13" customFormat="1">
      <c r="B370" s="195"/>
      <c r="C370" s="196"/>
      <c r="D370" s="180" t="s">
        <v>116</v>
      </c>
      <c r="E370" s="197" t="s">
        <v>19</v>
      </c>
      <c r="F370" s="198" t="s">
        <v>548</v>
      </c>
      <c r="G370" s="196"/>
      <c r="H370" s="199">
        <v>51.8</v>
      </c>
      <c r="I370" s="200"/>
      <c r="J370" s="196"/>
      <c r="K370" s="196"/>
      <c r="L370" s="201"/>
      <c r="M370" s="202"/>
      <c r="N370" s="203"/>
      <c r="O370" s="203"/>
      <c r="P370" s="203"/>
      <c r="Q370" s="203"/>
      <c r="R370" s="203"/>
      <c r="S370" s="203"/>
      <c r="T370" s="204"/>
      <c r="AT370" s="205" t="s">
        <v>116</v>
      </c>
      <c r="AU370" s="205" t="s">
        <v>80</v>
      </c>
      <c r="AV370" s="13" t="s">
        <v>82</v>
      </c>
      <c r="AW370" s="13" t="s">
        <v>34</v>
      </c>
      <c r="AX370" s="13" t="s">
        <v>80</v>
      </c>
      <c r="AY370" s="205" t="s">
        <v>109</v>
      </c>
    </row>
    <row r="371" spans="1:65" s="2" customFormat="1" ht="16.5" customHeight="1">
      <c r="A371" s="35"/>
      <c r="B371" s="36"/>
      <c r="C371" s="167" t="s">
        <v>239</v>
      </c>
      <c r="D371" s="167" t="s">
        <v>110</v>
      </c>
      <c r="E371" s="168" t="s">
        <v>549</v>
      </c>
      <c r="F371" s="169" t="s">
        <v>550</v>
      </c>
      <c r="G371" s="170" t="s">
        <v>163</v>
      </c>
      <c r="H371" s="171">
        <v>60.674999999999997</v>
      </c>
      <c r="I371" s="172"/>
      <c r="J371" s="173">
        <f>ROUND(I371*H371,2)</f>
        <v>0</v>
      </c>
      <c r="K371" s="169" t="s">
        <v>151</v>
      </c>
      <c r="L371" s="40"/>
      <c r="M371" s="174" t="s">
        <v>19</v>
      </c>
      <c r="N371" s="175" t="s">
        <v>45</v>
      </c>
      <c r="O371" s="66"/>
      <c r="P371" s="176">
        <f>O371*H371</f>
        <v>0</v>
      </c>
      <c r="Q371" s="176">
        <v>0.82326999999999995</v>
      </c>
      <c r="R371" s="176">
        <f>Q371*H371</f>
        <v>49.951907249999998</v>
      </c>
      <c r="S371" s="176">
        <v>0</v>
      </c>
      <c r="T371" s="17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78" t="s">
        <v>114</v>
      </c>
      <c r="AT371" s="178" t="s">
        <v>110</v>
      </c>
      <c r="AU371" s="178" t="s">
        <v>80</v>
      </c>
      <c r="AY371" s="18" t="s">
        <v>109</v>
      </c>
      <c r="BE371" s="179">
        <f>IF(N371="základní",J371,0)</f>
        <v>0</v>
      </c>
      <c r="BF371" s="179">
        <f>IF(N371="snížená",J371,0)</f>
        <v>0</v>
      </c>
      <c r="BG371" s="179">
        <f>IF(N371="zákl. přenesená",J371,0)</f>
        <v>0</v>
      </c>
      <c r="BH371" s="179">
        <f>IF(N371="sníž. přenesená",J371,0)</f>
        <v>0</v>
      </c>
      <c r="BI371" s="179">
        <f>IF(N371="nulová",J371,0)</f>
        <v>0</v>
      </c>
      <c r="BJ371" s="18" t="s">
        <v>114</v>
      </c>
      <c r="BK371" s="179">
        <f>ROUND(I371*H371,2)</f>
        <v>0</v>
      </c>
      <c r="BL371" s="18" t="s">
        <v>114</v>
      </c>
      <c r="BM371" s="178" t="s">
        <v>551</v>
      </c>
    </row>
    <row r="372" spans="1:65" s="2" customFormat="1">
      <c r="A372" s="35"/>
      <c r="B372" s="36"/>
      <c r="C372" s="37"/>
      <c r="D372" s="180" t="s">
        <v>115</v>
      </c>
      <c r="E372" s="37"/>
      <c r="F372" s="181" t="s">
        <v>552</v>
      </c>
      <c r="G372" s="37"/>
      <c r="H372" s="37"/>
      <c r="I372" s="182"/>
      <c r="J372" s="37"/>
      <c r="K372" s="37"/>
      <c r="L372" s="40"/>
      <c r="M372" s="183"/>
      <c r="N372" s="184"/>
      <c r="O372" s="66"/>
      <c r="P372" s="66"/>
      <c r="Q372" s="66"/>
      <c r="R372" s="66"/>
      <c r="S372" s="66"/>
      <c r="T372" s="67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115</v>
      </c>
      <c r="AU372" s="18" t="s">
        <v>80</v>
      </c>
    </row>
    <row r="373" spans="1:65" s="2" customFormat="1">
      <c r="A373" s="35"/>
      <c r="B373" s="36"/>
      <c r="C373" s="37"/>
      <c r="D373" s="212" t="s">
        <v>153</v>
      </c>
      <c r="E373" s="37"/>
      <c r="F373" s="213" t="s">
        <v>553</v>
      </c>
      <c r="G373" s="37"/>
      <c r="H373" s="37"/>
      <c r="I373" s="182"/>
      <c r="J373" s="37"/>
      <c r="K373" s="37"/>
      <c r="L373" s="40"/>
      <c r="M373" s="183"/>
      <c r="N373" s="184"/>
      <c r="O373" s="66"/>
      <c r="P373" s="66"/>
      <c r="Q373" s="66"/>
      <c r="R373" s="66"/>
      <c r="S373" s="66"/>
      <c r="T373" s="67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153</v>
      </c>
      <c r="AU373" s="18" t="s">
        <v>80</v>
      </c>
    </row>
    <row r="374" spans="1:65" s="13" customFormat="1">
      <c r="B374" s="195"/>
      <c r="C374" s="196"/>
      <c r="D374" s="180" t="s">
        <v>116</v>
      </c>
      <c r="E374" s="197" t="s">
        <v>19</v>
      </c>
      <c r="F374" s="198" t="s">
        <v>554</v>
      </c>
      <c r="G374" s="196"/>
      <c r="H374" s="199">
        <v>60.674999999999997</v>
      </c>
      <c r="I374" s="200"/>
      <c r="J374" s="196"/>
      <c r="K374" s="196"/>
      <c r="L374" s="201"/>
      <c r="M374" s="202"/>
      <c r="N374" s="203"/>
      <c r="O374" s="203"/>
      <c r="P374" s="203"/>
      <c r="Q374" s="203"/>
      <c r="R374" s="203"/>
      <c r="S374" s="203"/>
      <c r="T374" s="204"/>
      <c r="AT374" s="205" t="s">
        <v>116</v>
      </c>
      <c r="AU374" s="205" t="s">
        <v>80</v>
      </c>
      <c r="AV374" s="13" t="s">
        <v>82</v>
      </c>
      <c r="AW374" s="13" t="s">
        <v>34</v>
      </c>
      <c r="AX374" s="13" t="s">
        <v>80</v>
      </c>
      <c r="AY374" s="205" t="s">
        <v>109</v>
      </c>
    </row>
    <row r="375" spans="1:65" s="2" customFormat="1" ht="16.5" customHeight="1">
      <c r="A375" s="35"/>
      <c r="B375" s="36"/>
      <c r="C375" s="225" t="s">
        <v>555</v>
      </c>
      <c r="D375" s="225" t="s">
        <v>235</v>
      </c>
      <c r="E375" s="226" t="s">
        <v>556</v>
      </c>
      <c r="F375" s="227" t="s">
        <v>557</v>
      </c>
      <c r="G375" s="228" t="s">
        <v>238</v>
      </c>
      <c r="H375" s="229">
        <v>127.896</v>
      </c>
      <c r="I375" s="230"/>
      <c r="J375" s="231">
        <f>ROUND(I375*H375,2)</f>
        <v>0</v>
      </c>
      <c r="K375" s="227" t="s">
        <v>151</v>
      </c>
      <c r="L375" s="232"/>
      <c r="M375" s="233" t="s">
        <v>19</v>
      </c>
      <c r="N375" s="234" t="s">
        <v>45</v>
      </c>
      <c r="O375" s="66"/>
      <c r="P375" s="176">
        <f>O375*H375</f>
        <v>0</v>
      </c>
      <c r="Q375" s="176">
        <v>1</v>
      </c>
      <c r="R375" s="176">
        <f>Q375*H375</f>
        <v>127.896</v>
      </c>
      <c r="S375" s="176">
        <v>0</v>
      </c>
      <c r="T375" s="17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78" t="s">
        <v>129</v>
      </c>
      <c r="AT375" s="178" t="s">
        <v>235</v>
      </c>
      <c r="AU375" s="178" t="s">
        <v>80</v>
      </c>
      <c r="AY375" s="18" t="s">
        <v>109</v>
      </c>
      <c r="BE375" s="179">
        <f>IF(N375="základní",J375,0)</f>
        <v>0</v>
      </c>
      <c r="BF375" s="179">
        <f>IF(N375="snížená",J375,0)</f>
        <v>0</v>
      </c>
      <c r="BG375" s="179">
        <f>IF(N375="zákl. přenesená",J375,0)</f>
        <v>0</v>
      </c>
      <c r="BH375" s="179">
        <f>IF(N375="sníž. přenesená",J375,0)</f>
        <v>0</v>
      </c>
      <c r="BI375" s="179">
        <f>IF(N375="nulová",J375,0)</f>
        <v>0</v>
      </c>
      <c r="BJ375" s="18" t="s">
        <v>114</v>
      </c>
      <c r="BK375" s="179">
        <f>ROUND(I375*H375,2)</f>
        <v>0</v>
      </c>
      <c r="BL375" s="18" t="s">
        <v>114</v>
      </c>
      <c r="BM375" s="178" t="s">
        <v>558</v>
      </c>
    </row>
    <row r="376" spans="1:65" s="2" customFormat="1">
      <c r="A376" s="35"/>
      <c r="B376" s="36"/>
      <c r="C376" s="37"/>
      <c r="D376" s="180" t="s">
        <v>115</v>
      </c>
      <c r="E376" s="37"/>
      <c r="F376" s="181" t="s">
        <v>557</v>
      </c>
      <c r="G376" s="37"/>
      <c r="H376" s="37"/>
      <c r="I376" s="182"/>
      <c r="J376" s="37"/>
      <c r="K376" s="37"/>
      <c r="L376" s="40"/>
      <c r="M376" s="183"/>
      <c r="N376" s="184"/>
      <c r="O376" s="66"/>
      <c r="P376" s="66"/>
      <c r="Q376" s="66"/>
      <c r="R376" s="66"/>
      <c r="S376" s="66"/>
      <c r="T376" s="67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115</v>
      </c>
      <c r="AU376" s="18" t="s">
        <v>80</v>
      </c>
    </row>
    <row r="377" spans="1:65" s="13" customFormat="1">
      <c r="B377" s="195"/>
      <c r="C377" s="196"/>
      <c r="D377" s="180" t="s">
        <v>116</v>
      </c>
      <c r="E377" s="197" t="s">
        <v>19</v>
      </c>
      <c r="F377" s="198" t="s">
        <v>559</v>
      </c>
      <c r="G377" s="196"/>
      <c r="H377" s="199">
        <v>127.896</v>
      </c>
      <c r="I377" s="200"/>
      <c r="J377" s="196"/>
      <c r="K377" s="196"/>
      <c r="L377" s="201"/>
      <c r="M377" s="202"/>
      <c r="N377" s="203"/>
      <c r="O377" s="203"/>
      <c r="P377" s="203"/>
      <c r="Q377" s="203"/>
      <c r="R377" s="203"/>
      <c r="S377" s="203"/>
      <c r="T377" s="204"/>
      <c r="AT377" s="205" t="s">
        <v>116</v>
      </c>
      <c r="AU377" s="205" t="s">
        <v>80</v>
      </c>
      <c r="AV377" s="13" t="s">
        <v>82</v>
      </c>
      <c r="AW377" s="13" t="s">
        <v>34</v>
      </c>
      <c r="AX377" s="13" t="s">
        <v>80</v>
      </c>
      <c r="AY377" s="205" t="s">
        <v>109</v>
      </c>
    </row>
    <row r="378" spans="1:65" s="11" customFormat="1" ht="25.9" customHeight="1">
      <c r="B378" s="153"/>
      <c r="C378" s="154"/>
      <c r="D378" s="155" t="s">
        <v>71</v>
      </c>
      <c r="E378" s="156" t="s">
        <v>560</v>
      </c>
      <c r="F378" s="156" t="s">
        <v>561</v>
      </c>
      <c r="G378" s="154"/>
      <c r="H378" s="154"/>
      <c r="I378" s="157"/>
      <c r="J378" s="158">
        <f>BK378</f>
        <v>0</v>
      </c>
      <c r="K378" s="154"/>
      <c r="L378" s="159"/>
      <c r="M378" s="160"/>
      <c r="N378" s="161"/>
      <c r="O378" s="161"/>
      <c r="P378" s="162">
        <f>SUM(P379:P411)</f>
        <v>0</v>
      </c>
      <c r="Q378" s="161"/>
      <c r="R378" s="162">
        <f>SUM(R379:R411)</f>
        <v>53.663283999999997</v>
      </c>
      <c r="S378" s="161"/>
      <c r="T378" s="163">
        <f>SUM(T379:T411)</f>
        <v>0</v>
      </c>
      <c r="AR378" s="164" t="s">
        <v>80</v>
      </c>
      <c r="AT378" s="165" t="s">
        <v>71</v>
      </c>
      <c r="AU378" s="165" t="s">
        <v>72</v>
      </c>
      <c r="AY378" s="164" t="s">
        <v>109</v>
      </c>
      <c r="BK378" s="166">
        <f>SUM(BK379:BK411)</f>
        <v>0</v>
      </c>
    </row>
    <row r="379" spans="1:65" s="2" customFormat="1" ht="16.5" customHeight="1">
      <c r="A379" s="35"/>
      <c r="B379" s="36"/>
      <c r="C379" s="167" t="s">
        <v>321</v>
      </c>
      <c r="D379" s="167" t="s">
        <v>110</v>
      </c>
      <c r="E379" s="168" t="s">
        <v>562</v>
      </c>
      <c r="F379" s="169" t="s">
        <v>563</v>
      </c>
      <c r="G379" s="170" t="s">
        <v>163</v>
      </c>
      <c r="H379" s="171">
        <v>40</v>
      </c>
      <c r="I379" s="172"/>
      <c r="J379" s="173">
        <f>ROUND(I379*H379,2)</f>
        <v>0</v>
      </c>
      <c r="K379" s="169" t="s">
        <v>151</v>
      </c>
      <c r="L379" s="40"/>
      <c r="M379" s="174" t="s">
        <v>19</v>
      </c>
      <c r="N379" s="175" t="s">
        <v>45</v>
      </c>
      <c r="O379" s="66"/>
      <c r="P379" s="176">
        <f>O379*H379</f>
        <v>0</v>
      </c>
      <c r="Q379" s="176">
        <v>0.34499999999999997</v>
      </c>
      <c r="R379" s="176">
        <f>Q379*H379</f>
        <v>13.799999999999999</v>
      </c>
      <c r="S379" s="176">
        <v>0</v>
      </c>
      <c r="T379" s="17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78" t="s">
        <v>114</v>
      </c>
      <c r="AT379" s="178" t="s">
        <v>110</v>
      </c>
      <c r="AU379" s="178" t="s">
        <v>80</v>
      </c>
      <c r="AY379" s="18" t="s">
        <v>109</v>
      </c>
      <c r="BE379" s="179">
        <f>IF(N379="základní",J379,0)</f>
        <v>0</v>
      </c>
      <c r="BF379" s="179">
        <f>IF(N379="snížená",J379,0)</f>
        <v>0</v>
      </c>
      <c r="BG379" s="179">
        <f>IF(N379="zákl. přenesená",J379,0)</f>
        <v>0</v>
      </c>
      <c r="BH379" s="179">
        <f>IF(N379="sníž. přenesená",J379,0)</f>
        <v>0</v>
      </c>
      <c r="BI379" s="179">
        <f>IF(N379="nulová",J379,0)</f>
        <v>0</v>
      </c>
      <c r="BJ379" s="18" t="s">
        <v>114</v>
      </c>
      <c r="BK379" s="179">
        <f>ROUND(I379*H379,2)</f>
        <v>0</v>
      </c>
      <c r="BL379" s="18" t="s">
        <v>114</v>
      </c>
      <c r="BM379" s="178" t="s">
        <v>564</v>
      </c>
    </row>
    <row r="380" spans="1:65" s="2" customFormat="1">
      <c r="A380" s="35"/>
      <c r="B380" s="36"/>
      <c r="C380" s="37"/>
      <c r="D380" s="180" t="s">
        <v>115</v>
      </c>
      <c r="E380" s="37"/>
      <c r="F380" s="181" t="s">
        <v>565</v>
      </c>
      <c r="G380" s="37"/>
      <c r="H380" s="37"/>
      <c r="I380" s="182"/>
      <c r="J380" s="37"/>
      <c r="K380" s="37"/>
      <c r="L380" s="40"/>
      <c r="M380" s="183"/>
      <c r="N380" s="184"/>
      <c r="O380" s="66"/>
      <c r="P380" s="66"/>
      <c r="Q380" s="66"/>
      <c r="R380" s="66"/>
      <c r="S380" s="66"/>
      <c r="T380" s="67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115</v>
      </c>
      <c r="AU380" s="18" t="s">
        <v>80</v>
      </c>
    </row>
    <row r="381" spans="1:65" s="2" customFormat="1">
      <c r="A381" s="35"/>
      <c r="B381" s="36"/>
      <c r="C381" s="37"/>
      <c r="D381" s="212" t="s">
        <v>153</v>
      </c>
      <c r="E381" s="37"/>
      <c r="F381" s="213" t="s">
        <v>566</v>
      </c>
      <c r="G381" s="37"/>
      <c r="H381" s="37"/>
      <c r="I381" s="182"/>
      <c r="J381" s="37"/>
      <c r="K381" s="37"/>
      <c r="L381" s="40"/>
      <c r="M381" s="183"/>
      <c r="N381" s="184"/>
      <c r="O381" s="66"/>
      <c r="P381" s="66"/>
      <c r="Q381" s="66"/>
      <c r="R381" s="66"/>
      <c r="S381" s="66"/>
      <c r="T381" s="67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153</v>
      </c>
      <c r="AU381" s="18" t="s">
        <v>80</v>
      </c>
    </row>
    <row r="382" spans="1:65" s="13" customFormat="1">
      <c r="B382" s="195"/>
      <c r="C382" s="196"/>
      <c r="D382" s="180" t="s">
        <v>116</v>
      </c>
      <c r="E382" s="197" t="s">
        <v>19</v>
      </c>
      <c r="F382" s="198" t="s">
        <v>567</v>
      </c>
      <c r="G382" s="196"/>
      <c r="H382" s="199">
        <v>40</v>
      </c>
      <c r="I382" s="200"/>
      <c r="J382" s="196"/>
      <c r="K382" s="196"/>
      <c r="L382" s="201"/>
      <c r="M382" s="202"/>
      <c r="N382" s="203"/>
      <c r="O382" s="203"/>
      <c r="P382" s="203"/>
      <c r="Q382" s="203"/>
      <c r="R382" s="203"/>
      <c r="S382" s="203"/>
      <c r="T382" s="204"/>
      <c r="AT382" s="205" t="s">
        <v>116</v>
      </c>
      <c r="AU382" s="205" t="s">
        <v>80</v>
      </c>
      <c r="AV382" s="13" t="s">
        <v>82</v>
      </c>
      <c r="AW382" s="13" t="s">
        <v>34</v>
      </c>
      <c r="AX382" s="13" t="s">
        <v>80</v>
      </c>
      <c r="AY382" s="205" t="s">
        <v>109</v>
      </c>
    </row>
    <row r="383" spans="1:65" s="2" customFormat="1" ht="16.5" customHeight="1">
      <c r="A383" s="35"/>
      <c r="B383" s="36"/>
      <c r="C383" s="167" t="s">
        <v>568</v>
      </c>
      <c r="D383" s="167" t="s">
        <v>110</v>
      </c>
      <c r="E383" s="168" t="s">
        <v>569</v>
      </c>
      <c r="F383" s="169" t="s">
        <v>570</v>
      </c>
      <c r="G383" s="170" t="s">
        <v>163</v>
      </c>
      <c r="H383" s="171">
        <v>40</v>
      </c>
      <c r="I383" s="172"/>
      <c r="J383" s="173">
        <f>ROUND(I383*H383,2)</f>
        <v>0</v>
      </c>
      <c r="K383" s="169" t="s">
        <v>151</v>
      </c>
      <c r="L383" s="40"/>
      <c r="M383" s="174" t="s">
        <v>19</v>
      </c>
      <c r="N383" s="175" t="s">
        <v>45</v>
      </c>
      <c r="O383" s="66"/>
      <c r="P383" s="176">
        <f>O383*H383</f>
        <v>0</v>
      </c>
      <c r="Q383" s="176">
        <v>0.46</v>
      </c>
      <c r="R383" s="176">
        <f>Q383*H383</f>
        <v>18.400000000000002</v>
      </c>
      <c r="S383" s="176">
        <v>0</v>
      </c>
      <c r="T383" s="17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178" t="s">
        <v>114</v>
      </c>
      <c r="AT383" s="178" t="s">
        <v>110</v>
      </c>
      <c r="AU383" s="178" t="s">
        <v>80</v>
      </c>
      <c r="AY383" s="18" t="s">
        <v>109</v>
      </c>
      <c r="BE383" s="179">
        <f>IF(N383="základní",J383,0)</f>
        <v>0</v>
      </c>
      <c r="BF383" s="179">
        <f>IF(N383="snížená",J383,0)</f>
        <v>0</v>
      </c>
      <c r="BG383" s="179">
        <f>IF(N383="zákl. přenesená",J383,0)</f>
        <v>0</v>
      </c>
      <c r="BH383" s="179">
        <f>IF(N383="sníž. přenesená",J383,0)</f>
        <v>0</v>
      </c>
      <c r="BI383" s="179">
        <f>IF(N383="nulová",J383,0)</f>
        <v>0</v>
      </c>
      <c r="BJ383" s="18" t="s">
        <v>114</v>
      </c>
      <c r="BK383" s="179">
        <f>ROUND(I383*H383,2)</f>
        <v>0</v>
      </c>
      <c r="BL383" s="18" t="s">
        <v>114</v>
      </c>
      <c r="BM383" s="178" t="s">
        <v>571</v>
      </c>
    </row>
    <row r="384" spans="1:65" s="2" customFormat="1">
      <c r="A384" s="35"/>
      <c r="B384" s="36"/>
      <c r="C384" s="37"/>
      <c r="D384" s="180" t="s">
        <v>115</v>
      </c>
      <c r="E384" s="37"/>
      <c r="F384" s="181" t="s">
        <v>572</v>
      </c>
      <c r="G384" s="37"/>
      <c r="H384" s="37"/>
      <c r="I384" s="182"/>
      <c r="J384" s="37"/>
      <c r="K384" s="37"/>
      <c r="L384" s="40"/>
      <c r="M384" s="183"/>
      <c r="N384" s="184"/>
      <c r="O384" s="66"/>
      <c r="P384" s="66"/>
      <c r="Q384" s="66"/>
      <c r="R384" s="66"/>
      <c r="S384" s="66"/>
      <c r="T384" s="67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8" t="s">
        <v>115</v>
      </c>
      <c r="AU384" s="18" t="s">
        <v>80</v>
      </c>
    </row>
    <row r="385" spans="1:65" s="2" customFormat="1">
      <c r="A385" s="35"/>
      <c r="B385" s="36"/>
      <c r="C385" s="37"/>
      <c r="D385" s="212" t="s">
        <v>153</v>
      </c>
      <c r="E385" s="37"/>
      <c r="F385" s="213" t="s">
        <v>573</v>
      </c>
      <c r="G385" s="37"/>
      <c r="H385" s="37"/>
      <c r="I385" s="182"/>
      <c r="J385" s="37"/>
      <c r="K385" s="37"/>
      <c r="L385" s="40"/>
      <c r="M385" s="183"/>
      <c r="N385" s="184"/>
      <c r="O385" s="66"/>
      <c r="P385" s="66"/>
      <c r="Q385" s="66"/>
      <c r="R385" s="66"/>
      <c r="S385" s="66"/>
      <c r="T385" s="67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153</v>
      </c>
      <c r="AU385" s="18" t="s">
        <v>80</v>
      </c>
    </row>
    <row r="386" spans="1:65" s="13" customFormat="1">
      <c r="B386" s="195"/>
      <c r="C386" s="196"/>
      <c r="D386" s="180" t="s">
        <v>116</v>
      </c>
      <c r="E386" s="197" t="s">
        <v>19</v>
      </c>
      <c r="F386" s="198" t="s">
        <v>567</v>
      </c>
      <c r="G386" s="196"/>
      <c r="H386" s="199">
        <v>40</v>
      </c>
      <c r="I386" s="200"/>
      <c r="J386" s="196"/>
      <c r="K386" s="196"/>
      <c r="L386" s="201"/>
      <c r="M386" s="202"/>
      <c r="N386" s="203"/>
      <c r="O386" s="203"/>
      <c r="P386" s="203"/>
      <c r="Q386" s="203"/>
      <c r="R386" s="203"/>
      <c r="S386" s="203"/>
      <c r="T386" s="204"/>
      <c r="AT386" s="205" t="s">
        <v>116</v>
      </c>
      <c r="AU386" s="205" t="s">
        <v>80</v>
      </c>
      <c r="AV386" s="13" t="s">
        <v>82</v>
      </c>
      <c r="AW386" s="13" t="s">
        <v>34</v>
      </c>
      <c r="AX386" s="13" t="s">
        <v>80</v>
      </c>
      <c r="AY386" s="205" t="s">
        <v>109</v>
      </c>
    </row>
    <row r="387" spans="1:65" s="2" customFormat="1" ht="16.5" customHeight="1">
      <c r="A387" s="35"/>
      <c r="B387" s="36"/>
      <c r="C387" s="167" t="s">
        <v>328</v>
      </c>
      <c r="D387" s="167" t="s">
        <v>110</v>
      </c>
      <c r="E387" s="168" t="s">
        <v>574</v>
      </c>
      <c r="F387" s="169" t="s">
        <v>575</v>
      </c>
      <c r="G387" s="170" t="s">
        <v>163</v>
      </c>
      <c r="H387" s="171">
        <v>40</v>
      </c>
      <c r="I387" s="172"/>
      <c r="J387" s="173">
        <f>ROUND(I387*H387,2)</f>
        <v>0</v>
      </c>
      <c r="K387" s="169" t="s">
        <v>151</v>
      </c>
      <c r="L387" s="40"/>
      <c r="M387" s="174" t="s">
        <v>19</v>
      </c>
      <c r="N387" s="175" t="s">
        <v>45</v>
      </c>
      <c r="O387" s="66"/>
      <c r="P387" s="176">
        <f>O387*H387</f>
        <v>0</v>
      </c>
      <c r="Q387" s="176">
        <v>0.18462999999999999</v>
      </c>
      <c r="R387" s="176">
        <f>Q387*H387</f>
        <v>7.3851999999999993</v>
      </c>
      <c r="S387" s="176">
        <v>0</v>
      </c>
      <c r="T387" s="17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178" t="s">
        <v>114</v>
      </c>
      <c r="AT387" s="178" t="s">
        <v>110</v>
      </c>
      <c r="AU387" s="178" t="s">
        <v>80</v>
      </c>
      <c r="AY387" s="18" t="s">
        <v>109</v>
      </c>
      <c r="BE387" s="179">
        <f>IF(N387="základní",J387,0)</f>
        <v>0</v>
      </c>
      <c r="BF387" s="179">
        <f>IF(N387="snížená",J387,0)</f>
        <v>0</v>
      </c>
      <c r="BG387" s="179">
        <f>IF(N387="zákl. přenesená",J387,0)</f>
        <v>0</v>
      </c>
      <c r="BH387" s="179">
        <f>IF(N387="sníž. přenesená",J387,0)</f>
        <v>0</v>
      </c>
      <c r="BI387" s="179">
        <f>IF(N387="nulová",J387,0)</f>
        <v>0</v>
      </c>
      <c r="BJ387" s="18" t="s">
        <v>114</v>
      </c>
      <c r="BK387" s="179">
        <f>ROUND(I387*H387,2)</f>
        <v>0</v>
      </c>
      <c r="BL387" s="18" t="s">
        <v>114</v>
      </c>
      <c r="BM387" s="178" t="s">
        <v>576</v>
      </c>
    </row>
    <row r="388" spans="1:65" s="2" customFormat="1" ht="19.5">
      <c r="A388" s="35"/>
      <c r="B388" s="36"/>
      <c r="C388" s="37"/>
      <c r="D388" s="180" t="s">
        <v>115</v>
      </c>
      <c r="E388" s="37"/>
      <c r="F388" s="181" t="s">
        <v>577</v>
      </c>
      <c r="G388" s="37"/>
      <c r="H388" s="37"/>
      <c r="I388" s="182"/>
      <c r="J388" s="37"/>
      <c r="K388" s="37"/>
      <c r="L388" s="40"/>
      <c r="M388" s="183"/>
      <c r="N388" s="184"/>
      <c r="O388" s="66"/>
      <c r="P388" s="66"/>
      <c r="Q388" s="66"/>
      <c r="R388" s="66"/>
      <c r="S388" s="66"/>
      <c r="T388" s="67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115</v>
      </c>
      <c r="AU388" s="18" t="s">
        <v>80</v>
      </c>
    </row>
    <row r="389" spans="1:65" s="2" customFormat="1">
      <c r="A389" s="35"/>
      <c r="B389" s="36"/>
      <c r="C389" s="37"/>
      <c r="D389" s="212" t="s">
        <v>153</v>
      </c>
      <c r="E389" s="37"/>
      <c r="F389" s="213" t="s">
        <v>578</v>
      </c>
      <c r="G389" s="37"/>
      <c r="H389" s="37"/>
      <c r="I389" s="182"/>
      <c r="J389" s="37"/>
      <c r="K389" s="37"/>
      <c r="L389" s="40"/>
      <c r="M389" s="183"/>
      <c r="N389" s="184"/>
      <c r="O389" s="66"/>
      <c r="P389" s="66"/>
      <c r="Q389" s="66"/>
      <c r="R389" s="66"/>
      <c r="S389" s="66"/>
      <c r="T389" s="67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153</v>
      </c>
      <c r="AU389" s="18" t="s">
        <v>80</v>
      </c>
    </row>
    <row r="390" spans="1:65" s="13" customFormat="1">
      <c r="B390" s="195"/>
      <c r="C390" s="196"/>
      <c r="D390" s="180" t="s">
        <v>116</v>
      </c>
      <c r="E390" s="197" t="s">
        <v>19</v>
      </c>
      <c r="F390" s="198" t="s">
        <v>567</v>
      </c>
      <c r="G390" s="196"/>
      <c r="H390" s="199">
        <v>40</v>
      </c>
      <c r="I390" s="200"/>
      <c r="J390" s="196"/>
      <c r="K390" s="196"/>
      <c r="L390" s="201"/>
      <c r="M390" s="202"/>
      <c r="N390" s="203"/>
      <c r="O390" s="203"/>
      <c r="P390" s="203"/>
      <c r="Q390" s="203"/>
      <c r="R390" s="203"/>
      <c r="S390" s="203"/>
      <c r="T390" s="204"/>
      <c r="AT390" s="205" t="s">
        <v>116</v>
      </c>
      <c r="AU390" s="205" t="s">
        <v>80</v>
      </c>
      <c r="AV390" s="13" t="s">
        <v>82</v>
      </c>
      <c r="AW390" s="13" t="s">
        <v>34</v>
      </c>
      <c r="AX390" s="13" t="s">
        <v>80</v>
      </c>
      <c r="AY390" s="205" t="s">
        <v>109</v>
      </c>
    </row>
    <row r="391" spans="1:65" s="2" customFormat="1" ht="16.5" customHeight="1">
      <c r="A391" s="35"/>
      <c r="B391" s="36"/>
      <c r="C391" s="167" t="s">
        <v>579</v>
      </c>
      <c r="D391" s="167" t="s">
        <v>110</v>
      </c>
      <c r="E391" s="168" t="s">
        <v>580</v>
      </c>
      <c r="F391" s="169" t="s">
        <v>581</v>
      </c>
      <c r="G391" s="170" t="s">
        <v>163</v>
      </c>
      <c r="H391" s="171">
        <v>10</v>
      </c>
      <c r="I391" s="172"/>
      <c r="J391" s="173">
        <f>ROUND(I391*H391,2)</f>
        <v>0</v>
      </c>
      <c r="K391" s="169" t="s">
        <v>151</v>
      </c>
      <c r="L391" s="40"/>
      <c r="M391" s="174" t="s">
        <v>19</v>
      </c>
      <c r="N391" s="175" t="s">
        <v>45</v>
      </c>
      <c r="O391" s="66"/>
      <c r="P391" s="176">
        <f>O391*H391</f>
        <v>0</v>
      </c>
      <c r="Q391" s="176">
        <v>0.23</v>
      </c>
      <c r="R391" s="176">
        <f>Q391*H391</f>
        <v>2.3000000000000003</v>
      </c>
      <c r="S391" s="176">
        <v>0</v>
      </c>
      <c r="T391" s="17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78" t="s">
        <v>114</v>
      </c>
      <c r="AT391" s="178" t="s">
        <v>110</v>
      </c>
      <c r="AU391" s="178" t="s">
        <v>80</v>
      </c>
      <c r="AY391" s="18" t="s">
        <v>109</v>
      </c>
      <c r="BE391" s="179">
        <f>IF(N391="základní",J391,0)</f>
        <v>0</v>
      </c>
      <c r="BF391" s="179">
        <f>IF(N391="snížená",J391,0)</f>
        <v>0</v>
      </c>
      <c r="BG391" s="179">
        <f>IF(N391="zákl. přenesená",J391,0)</f>
        <v>0</v>
      </c>
      <c r="BH391" s="179">
        <f>IF(N391="sníž. přenesená",J391,0)</f>
        <v>0</v>
      </c>
      <c r="BI391" s="179">
        <f>IF(N391="nulová",J391,0)</f>
        <v>0</v>
      </c>
      <c r="BJ391" s="18" t="s">
        <v>114</v>
      </c>
      <c r="BK391" s="179">
        <f>ROUND(I391*H391,2)</f>
        <v>0</v>
      </c>
      <c r="BL391" s="18" t="s">
        <v>114</v>
      </c>
      <c r="BM391" s="178" t="s">
        <v>582</v>
      </c>
    </row>
    <row r="392" spans="1:65" s="2" customFormat="1">
      <c r="A392" s="35"/>
      <c r="B392" s="36"/>
      <c r="C392" s="37"/>
      <c r="D392" s="180" t="s">
        <v>115</v>
      </c>
      <c r="E392" s="37"/>
      <c r="F392" s="181" t="s">
        <v>583</v>
      </c>
      <c r="G392" s="37"/>
      <c r="H392" s="37"/>
      <c r="I392" s="182"/>
      <c r="J392" s="37"/>
      <c r="K392" s="37"/>
      <c r="L392" s="40"/>
      <c r="M392" s="183"/>
      <c r="N392" s="184"/>
      <c r="O392" s="66"/>
      <c r="P392" s="66"/>
      <c r="Q392" s="66"/>
      <c r="R392" s="66"/>
      <c r="S392" s="66"/>
      <c r="T392" s="67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T392" s="18" t="s">
        <v>115</v>
      </c>
      <c r="AU392" s="18" t="s">
        <v>80</v>
      </c>
    </row>
    <row r="393" spans="1:65" s="2" customFormat="1">
      <c r="A393" s="35"/>
      <c r="B393" s="36"/>
      <c r="C393" s="37"/>
      <c r="D393" s="212" t="s">
        <v>153</v>
      </c>
      <c r="E393" s="37"/>
      <c r="F393" s="213" t="s">
        <v>584</v>
      </c>
      <c r="G393" s="37"/>
      <c r="H393" s="37"/>
      <c r="I393" s="182"/>
      <c r="J393" s="37"/>
      <c r="K393" s="37"/>
      <c r="L393" s="40"/>
      <c r="M393" s="183"/>
      <c r="N393" s="184"/>
      <c r="O393" s="66"/>
      <c r="P393" s="66"/>
      <c r="Q393" s="66"/>
      <c r="R393" s="66"/>
      <c r="S393" s="66"/>
      <c r="T393" s="67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153</v>
      </c>
      <c r="AU393" s="18" t="s">
        <v>80</v>
      </c>
    </row>
    <row r="394" spans="1:65" s="12" customFormat="1">
      <c r="B394" s="185"/>
      <c r="C394" s="186"/>
      <c r="D394" s="180" t="s">
        <v>116</v>
      </c>
      <c r="E394" s="187" t="s">
        <v>19</v>
      </c>
      <c r="F394" s="188" t="s">
        <v>585</v>
      </c>
      <c r="G394" s="186"/>
      <c r="H394" s="187" t="s">
        <v>19</v>
      </c>
      <c r="I394" s="189"/>
      <c r="J394" s="186"/>
      <c r="K394" s="186"/>
      <c r="L394" s="190"/>
      <c r="M394" s="191"/>
      <c r="N394" s="192"/>
      <c r="O394" s="192"/>
      <c r="P394" s="192"/>
      <c r="Q394" s="192"/>
      <c r="R394" s="192"/>
      <c r="S394" s="192"/>
      <c r="T394" s="193"/>
      <c r="AT394" s="194" t="s">
        <v>116</v>
      </c>
      <c r="AU394" s="194" t="s">
        <v>80</v>
      </c>
      <c r="AV394" s="12" t="s">
        <v>80</v>
      </c>
      <c r="AW394" s="12" t="s">
        <v>34</v>
      </c>
      <c r="AX394" s="12" t="s">
        <v>72</v>
      </c>
      <c r="AY394" s="194" t="s">
        <v>109</v>
      </c>
    </row>
    <row r="395" spans="1:65" s="13" customFormat="1">
      <c r="B395" s="195"/>
      <c r="C395" s="196"/>
      <c r="D395" s="180" t="s">
        <v>116</v>
      </c>
      <c r="E395" s="197" t="s">
        <v>19</v>
      </c>
      <c r="F395" s="198" t="s">
        <v>586</v>
      </c>
      <c r="G395" s="196"/>
      <c r="H395" s="199">
        <v>10</v>
      </c>
      <c r="I395" s="200"/>
      <c r="J395" s="196"/>
      <c r="K395" s="196"/>
      <c r="L395" s="201"/>
      <c r="M395" s="202"/>
      <c r="N395" s="203"/>
      <c r="O395" s="203"/>
      <c r="P395" s="203"/>
      <c r="Q395" s="203"/>
      <c r="R395" s="203"/>
      <c r="S395" s="203"/>
      <c r="T395" s="204"/>
      <c r="AT395" s="205" t="s">
        <v>116</v>
      </c>
      <c r="AU395" s="205" t="s">
        <v>80</v>
      </c>
      <c r="AV395" s="13" t="s">
        <v>82</v>
      </c>
      <c r="AW395" s="13" t="s">
        <v>34</v>
      </c>
      <c r="AX395" s="13" t="s">
        <v>80</v>
      </c>
      <c r="AY395" s="205" t="s">
        <v>109</v>
      </c>
    </row>
    <row r="396" spans="1:65" s="2" customFormat="1" ht="16.5" customHeight="1">
      <c r="A396" s="35"/>
      <c r="B396" s="36"/>
      <c r="C396" s="167" t="s">
        <v>335</v>
      </c>
      <c r="D396" s="167" t="s">
        <v>110</v>
      </c>
      <c r="E396" s="168" t="s">
        <v>587</v>
      </c>
      <c r="F396" s="169" t="s">
        <v>588</v>
      </c>
      <c r="G396" s="170" t="s">
        <v>163</v>
      </c>
      <c r="H396" s="171">
        <v>40</v>
      </c>
      <c r="I396" s="172"/>
      <c r="J396" s="173">
        <f>ROUND(I396*H396,2)</f>
        <v>0</v>
      </c>
      <c r="K396" s="169" t="s">
        <v>151</v>
      </c>
      <c r="L396" s="40"/>
      <c r="M396" s="174" t="s">
        <v>19</v>
      </c>
      <c r="N396" s="175" t="s">
        <v>45</v>
      </c>
      <c r="O396" s="66"/>
      <c r="P396" s="176">
        <f>O396*H396</f>
        <v>0</v>
      </c>
      <c r="Q396" s="176">
        <v>3.4000000000000002E-4</v>
      </c>
      <c r="R396" s="176">
        <f>Q396*H396</f>
        <v>1.3600000000000001E-2</v>
      </c>
      <c r="S396" s="176">
        <v>0</v>
      </c>
      <c r="T396" s="17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78" t="s">
        <v>114</v>
      </c>
      <c r="AT396" s="178" t="s">
        <v>110</v>
      </c>
      <c r="AU396" s="178" t="s">
        <v>80</v>
      </c>
      <c r="AY396" s="18" t="s">
        <v>109</v>
      </c>
      <c r="BE396" s="179">
        <f>IF(N396="základní",J396,0)</f>
        <v>0</v>
      </c>
      <c r="BF396" s="179">
        <f>IF(N396="snížená",J396,0)</f>
        <v>0</v>
      </c>
      <c r="BG396" s="179">
        <f>IF(N396="zákl. přenesená",J396,0)</f>
        <v>0</v>
      </c>
      <c r="BH396" s="179">
        <f>IF(N396="sníž. přenesená",J396,0)</f>
        <v>0</v>
      </c>
      <c r="BI396" s="179">
        <f>IF(N396="nulová",J396,0)</f>
        <v>0</v>
      </c>
      <c r="BJ396" s="18" t="s">
        <v>114</v>
      </c>
      <c r="BK396" s="179">
        <f>ROUND(I396*H396,2)</f>
        <v>0</v>
      </c>
      <c r="BL396" s="18" t="s">
        <v>114</v>
      </c>
      <c r="BM396" s="178" t="s">
        <v>589</v>
      </c>
    </row>
    <row r="397" spans="1:65" s="2" customFormat="1">
      <c r="A397" s="35"/>
      <c r="B397" s="36"/>
      <c r="C397" s="37"/>
      <c r="D397" s="180" t="s">
        <v>115</v>
      </c>
      <c r="E397" s="37"/>
      <c r="F397" s="181" t="s">
        <v>590</v>
      </c>
      <c r="G397" s="37"/>
      <c r="H397" s="37"/>
      <c r="I397" s="182"/>
      <c r="J397" s="37"/>
      <c r="K397" s="37"/>
      <c r="L397" s="40"/>
      <c r="M397" s="183"/>
      <c r="N397" s="184"/>
      <c r="O397" s="66"/>
      <c r="P397" s="66"/>
      <c r="Q397" s="66"/>
      <c r="R397" s="66"/>
      <c r="S397" s="66"/>
      <c r="T397" s="67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115</v>
      </c>
      <c r="AU397" s="18" t="s">
        <v>80</v>
      </c>
    </row>
    <row r="398" spans="1:65" s="2" customFormat="1">
      <c r="A398" s="35"/>
      <c r="B398" s="36"/>
      <c r="C398" s="37"/>
      <c r="D398" s="212" t="s">
        <v>153</v>
      </c>
      <c r="E398" s="37"/>
      <c r="F398" s="213" t="s">
        <v>591</v>
      </c>
      <c r="G398" s="37"/>
      <c r="H398" s="37"/>
      <c r="I398" s="182"/>
      <c r="J398" s="37"/>
      <c r="K398" s="37"/>
      <c r="L398" s="40"/>
      <c r="M398" s="183"/>
      <c r="N398" s="184"/>
      <c r="O398" s="66"/>
      <c r="P398" s="66"/>
      <c r="Q398" s="66"/>
      <c r="R398" s="66"/>
      <c r="S398" s="66"/>
      <c r="T398" s="67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153</v>
      </c>
      <c r="AU398" s="18" t="s">
        <v>80</v>
      </c>
    </row>
    <row r="399" spans="1:65" s="13" customFormat="1">
      <c r="B399" s="195"/>
      <c r="C399" s="196"/>
      <c r="D399" s="180" t="s">
        <v>116</v>
      </c>
      <c r="E399" s="197" t="s">
        <v>19</v>
      </c>
      <c r="F399" s="198" t="s">
        <v>567</v>
      </c>
      <c r="G399" s="196"/>
      <c r="H399" s="199">
        <v>40</v>
      </c>
      <c r="I399" s="200"/>
      <c r="J399" s="196"/>
      <c r="K399" s="196"/>
      <c r="L399" s="201"/>
      <c r="M399" s="202"/>
      <c r="N399" s="203"/>
      <c r="O399" s="203"/>
      <c r="P399" s="203"/>
      <c r="Q399" s="203"/>
      <c r="R399" s="203"/>
      <c r="S399" s="203"/>
      <c r="T399" s="204"/>
      <c r="AT399" s="205" t="s">
        <v>116</v>
      </c>
      <c r="AU399" s="205" t="s">
        <v>80</v>
      </c>
      <c r="AV399" s="13" t="s">
        <v>82</v>
      </c>
      <c r="AW399" s="13" t="s">
        <v>34</v>
      </c>
      <c r="AX399" s="13" t="s">
        <v>80</v>
      </c>
      <c r="AY399" s="205" t="s">
        <v>109</v>
      </c>
    </row>
    <row r="400" spans="1:65" s="2" customFormat="1" ht="16.5" customHeight="1">
      <c r="A400" s="35"/>
      <c r="B400" s="36"/>
      <c r="C400" s="167" t="s">
        <v>592</v>
      </c>
      <c r="D400" s="167" t="s">
        <v>110</v>
      </c>
      <c r="E400" s="168" t="s">
        <v>593</v>
      </c>
      <c r="F400" s="169" t="s">
        <v>594</v>
      </c>
      <c r="G400" s="170" t="s">
        <v>163</v>
      </c>
      <c r="H400" s="171">
        <v>104.8</v>
      </c>
      <c r="I400" s="172"/>
      <c r="J400" s="173">
        <f>ROUND(I400*H400,2)</f>
        <v>0</v>
      </c>
      <c r="K400" s="169" t="s">
        <v>151</v>
      </c>
      <c r="L400" s="40"/>
      <c r="M400" s="174" t="s">
        <v>19</v>
      </c>
      <c r="N400" s="175" t="s">
        <v>45</v>
      </c>
      <c r="O400" s="66"/>
      <c r="P400" s="176">
        <f>O400*H400</f>
        <v>0</v>
      </c>
      <c r="Q400" s="176">
        <v>5.1000000000000004E-4</v>
      </c>
      <c r="R400" s="176">
        <f>Q400*H400</f>
        <v>5.3448000000000002E-2</v>
      </c>
      <c r="S400" s="176">
        <v>0</v>
      </c>
      <c r="T400" s="17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78" t="s">
        <v>114</v>
      </c>
      <c r="AT400" s="178" t="s">
        <v>110</v>
      </c>
      <c r="AU400" s="178" t="s">
        <v>80</v>
      </c>
      <c r="AY400" s="18" t="s">
        <v>109</v>
      </c>
      <c r="BE400" s="179">
        <f>IF(N400="základní",J400,0)</f>
        <v>0</v>
      </c>
      <c r="BF400" s="179">
        <f>IF(N400="snížená",J400,0)</f>
        <v>0</v>
      </c>
      <c r="BG400" s="179">
        <f>IF(N400="zákl. přenesená",J400,0)</f>
        <v>0</v>
      </c>
      <c r="BH400" s="179">
        <f>IF(N400="sníž. přenesená",J400,0)</f>
        <v>0</v>
      </c>
      <c r="BI400" s="179">
        <f>IF(N400="nulová",J400,0)</f>
        <v>0</v>
      </c>
      <c r="BJ400" s="18" t="s">
        <v>114</v>
      </c>
      <c r="BK400" s="179">
        <f>ROUND(I400*H400,2)</f>
        <v>0</v>
      </c>
      <c r="BL400" s="18" t="s">
        <v>114</v>
      </c>
      <c r="BM400" s="178" t="s">
        <v>595</v>
      </c>
    </row>
    <row r="401" spans="1:65" s="2" customFormat="1">
      <c r="A401" s="35"/>
      <c r="B401" s="36"/>
      <c r="C401" s="37"/>
      <c r="D401" s="180" t="s">
        <v>115</v>
      </c>
      <c r="E401" s="37"/>
      <c r="F401" s="181" t="s">
        <v>596</v>
      </c>
      <c r="G401" s="37"/>
      <c r="H401" s="37"/>
      <c r="I401" s="182"/>
      <c r="J401" s="37"/>
      <c r="K401" s="37"/>
      <c r="L401" s="40"/>
      <c r="M401" s="183"/>
      <c r="N401" s="184"/>
      <c r="O401" s="66"/>
      <c r="P401" s="66"/>
      <c r="Q401" s="66"/>
      <c r="R401" s="66"/>
      <c r="S401" s="66"/>
      <c r="T401" s="67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115</v>
      </c>
      <c r="AU401" s="18" t="s">
        <v>80</v>
      </c>
    </row>
    <row r="402" spans="1:65" s="2" customFormat="1">
      <c r="A402" s="35"/>
      <c r="B402" s="36"/>
      <c r="C402" s="37"/>
      <c r="D402" s="212" t="s">
        <v>153</v>
      </c>
      <c r="E402" s="37"/>
      <c r="F402" s="213" t="s">
        <v>597</v>
      </c>
      <c r="G402" s="37"/>
      <c r="H402" s="37"/>
      <c r="I402" s="182"/>
      <c r="J402" s="37"/>
      <c r="K402" s="37"/>
      <c r="L402" s="40"/>
      <c r="M402" s="183"/>
      <c r="N402" s="184"/>
      <c r="O402" s="66"/>
      <c r="P402" s="66"/>
      <c r="Q402" s="66"/>
      <c r="R402" s="66"/>
      <c r="S402" s="66"/>
      <c r="T402" s="67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153</v>
      </c>
      <c r="AU402" s="18" t="s">
        <v>80</v>
      </c>
    </row>
    <row r="403" spans="1:65" s="13" customFormat="1">
      <c r="B403" s="195"/>
      <c r="C403" s="196"/>
      <c r="D403" s="180" t="s">
        <v>116</v>
      </c>
      <c r="E403" s="197" t="s">
        <v>19</v>
      </c>
      <c r="F403" s="198" t="s">
        <v>598</v>
      </c>
      <c r="G403" s="196"/>
      <c r="H403" s="199">
        <v>104.8</v>
      </c>
      <c r="I403" s="200"/>
      <c r="J403" s="196"/>
      <c r="K403" s="196"/>
      <c r="L403" s="201"/>
      <c r="M403" s="202"/>
      <c r="N403" s="203"/>
      <c r="O403" s="203"/>
      <c r="P403" s="203"/>
      <c r="Q403" s="203"/>
      <c r="R403" s="203"/>
      <c r="S403" s="203"/>
      <c r="T403" s="204"/>
      <c r="AT403" s="205" t="s">
        <v>116</v>
      </c>
      <c r="AU403" s="205" t="s">
        <v>80</v>
      </c>
      <c r="AV403" s="13" t="s">
        <v>82</v>
      </c>
      <c r="AW403" s="13" t="s">
        <v>34</v>
      </c>
      <c r="AX403" s="13" t="s">
        <v>80</v>
      </c>
      <c r="AY403" s="205" t="s">
        <v>109</v>
      </c>
    </row>
    <row r="404" spans="1:65" s="2" customFormat="1" ht="21.75" customHeight="1">
      <c r="A404" s="35"/>
      <c r="B404" s="36"/>
      <c r="C404" s="167" t="s">
        <v>341</v>
      </c>
      <c r="D404" s="167" t="s">
        <v>110</v>
      </c>
      <c r="E404" s="168" t="s">
        <v>599</v>
      </c>
      <c r="F404" s="169" t="s">
        <v>600</v>
      </c>
      <c r="G404" s="170" t="s">
        <v>163</v>
      </c>
      <c r="H404" s="171">
        <v>72.400000000000006</v>
      </c>
      <c r="I404" s="172"/>
      <c r="J404" s="173">
        <f>ROUND(I404*H404,2)</f>
        <v>0</v>
      </c>
      <c r="K404" s="169" t="s">
        <v>151</v>
      </c>
      <c r="L404" s="40"/>
      <c r="M404" s="174" t="s">
        <v>19</v>
      </c>
      <c r="N404" s="175" t="s">
        <v>45</v>
      </c>
      <c r="O404" s="66"/>
      <c r="P404" s="176">
        <f>O404*H404</f>
        <v>0</v>
      </c>
      <c r="Q404" s="176">
        <v>0.10373</v>
      </c>
      <c r="R404" s="176">
        <f>Q404*H404</f>
        <v>7.5100520000000008</v>
      </c>
      <c r="S404" s="176">
        <v>0</v>
      </c>
      <c r="T404" s="17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78" t="s">
        <v>114</v>
      </c>
      <c r="AT404" s="178" t="s">
        <v>110</v>
      </c>
      <c r="AU404" s="178" t="s">
        <v>80</v>
      </c>
      <c r="AY404" s="18" t="s">
        <v>109</v>
      </c>
      <c r="BE404" s="179">
        <f>IF(N404="základní",J404,0)</f>
        <v>0</v>
      </c>
      <c r="BF404" s="179">
        <f>IF(N404="snížená",J404,0)</f>
        <v>0</v>
      </c>
      <c r="BG404" s="179">
        <f>IF(N404="zákl. přenesená",J404,0)</f>
        <v>0</v>
      </c>
      <c r="BH404" s="179">
        <f>IF(N404="sníž. přenesená",J404,0)</f>
        <v>0</v>
      </c>
      <c r="BI404" s="179">
        <f>IF(N404="nulová",J404,0)</f>
        <v>0</v>
      </c>
      <c r="BJ404" s="18" t="s">
        <v>114</v>
      </c>
      <c r="BK404" s="179">
        <f>ROUND(I404*H404,2)</f>
        <v>0</v>
      </c>
      <c r="BL404" s="18" t="s">
        <v>114</v>
      </c>
      <c r="BM404" s="178" t="s">
        <v>601</v>
      </c>
    </row>
    <row r="405" spans="1:65" s="2" customFormat="1" ht="19.5">
      <c r="A405" s="35"/>
      <c r="B405" s="36"/>
      <c r="C405" s="37"/>
      <c r="D405" s="180" t="s">
        <v>115</v>
      </c>
      <c r="E405" s="37"/>
      <c r="F405" s="181" t="s">
        <v>602</v>
      </c>
      <c r="G405" s="37"/>
      <c r="H405" s="37"/>
      <c r="I405" s="182"/>
      <c r="J405" s="37"/>
      <c r="K405" s="37"/>
      <c r="L405" s="40"/>
      <c r="M405" s="183"/>
      <c r="N405" s="184"/>
      <c r="O405" s="66"/>
      <c r="P405" s="66"/>
      <c r="Q405" s="66"/>
      <c r="R405" s="66"/>
      <c r="S405" s="66"/>
      <c r="T405" s="67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115</v>
      </c>
      <c r="AU405" s="18" t="s">
        <v>80</v>
      </c>
    </row>
    <row r="406" spans="1:65" s="2" customFormat="1">
      <c r="A406" s="35"/>
      <c r="B406" s="36"/>
      <c r="C406" s="37"/>
      <c r="D406" s="212" t="s">
        <v>153</v>
      </c>
      <c r="E406" s="37"/>
      <c r="F406" s="213" t="s">
        <v>603</v>
      </c>
      <c r="G406" s="37"/>
      <c r="H406" s="37"/>
      <c r="I406" s="182"/>
      <c r="J406" s="37"/>
      <c r="K406" s="37"/>
      <c r="L406" s="40"/>
      <c r="M406" s="183"/>
      <c r="N406" s="184"/>
      <c r="O406" s="66"/>
      <c r="P406" s="66"/>
      <c r="Q406" s="66"/>
      <c r="R406" s="66"/>
      <c r="S406" s="66"/>
      <c r="T406" s="67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8" t="s">
        <v>153</v>
      </c>
      <c r="AU406" s="18" t="s">
        <v>80</v>
      </c>
    </row>
    <row r="407" spans="1:65" s="13" customFormat="1">
      <c r="B407" s="195"/>
      <c r="C407" s="196"/>
      <c r="D407" s="180" t="s">
        <v>116</v>
      </c>
      <c r="E407" s="197" t="s">
        <v>19</v>
      </c>
      <c r="F407" s="198" t="s">
        <v>173</v>
      </c>
      <c r="G407" s="196"/>
      <c r="H407" s="199">
        <v>72.400000000000006</v>
      </c>
      <c r="I407" s="200"/>
      <c r="J407" s="196"/>
      <c r="K407" s="196"/>
      <c r="L407" s="201"/>
      <c r="M407" s="202"/>
      <c r="N407" s="203"/>
      <c r="O407" s="203"/>
      <c r="P407" s="203"/>
      <c r="Q407" s="203"/>
      <c r="R407" s="203"/>
      <c r="S407" s="203"/>
      <c r="T407" s="204"/>
      <c r="AT407" s="205" t="s">
        <v>116</v>
      </c>
      <c r="AU407" s="205" t="s">
        <v>80</v>
      </c>
      <c r="AV407" s="13" t="s">
        <v>82</v>
      </c>
      <c r="AW407" s="13" t="s">
        <v>34</v>
      </c>
      <c r="AX407" s="13" t="s">
        <v>80</v>
      </c>
      <c r="AY407" s="205" t="s">
        <v>109</v>
      </c>
    </row>
    <row r="408" spans="1:65" s="2" customFormat="1" ht="21.75" customHeight="1">
      <c r="A408" s="35"/>
      <c r="B408" s="36"/>
      <c r="C408" s="167" t="s">
        <v>604</v>
      </c>
      <c r="D408" s="167" t="s">
        <v>110</v>
      </c>
      <c r="E408" s="168" t="s">
        <v>605</v>
      </c>
      <c r="F408" s="169" t="s">
        <v>606</v>
      </c>
      <c r="G408" s="170" t="s">
        <v>163</v>
      </c>
      <c r="H408" s="171">
        <v>32.4</v>
      </c>
      <c r="I408" s="172"/>
      <c r="J408" s="173">
        <f>ROUND(I408*H408,2)</f>
        <v>0</v>
      </c>
      <c r="K408" s="169" t="s">
        <v>151</v>
      </c>
      <c r="L408" s="40"/>
      <c r="M408" s="174" t="s">
        <v>19</v>
      </c>
      <c r="N408" s="175" t="s">
        <v>45</v>
      </c>
      <c r="O408" s="66"/>
      <c r="P408" s="176">
        <f>O408*H408</f>
        <v>0</v>
      </c>
      <c r="Q408" s="176">
        <v>0.12966</v>
      </c>
      <c r="R408" s="176">
        <f>Q408*H408</f>
        <v>4.2009840000000001</v>
      </c>
      <c r="S408" s="176">
        <v>0</v>
      </c>
      <c r="T408" s="177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78" t="s">
        <v>114</v>
      </c>
      <c r="AT408" s="178" t="s">
        <v>110</v>
      </c>
      <c r="AU408" s="178" t="s">
        <v>80</v>
      </c>
      <c r="AY408" s="18" t="s">
        <v>109</v>
      </c>
      <c r="BE408" s="179">
        <f>IF(N408="základní",J408,0)</f>
        <v>0</v>
      </c>
      <c r="BF408" s="179">
        <f>IF(N408="snížená",J408,0)</f>
        <v>0</v>
      </c>
      <c r="BG408" s="179">
        <f>IF(N408="zákl. přenesená",J408,0)</f>
        <v>0</v>
      </c>
      <c r="BH408" s="179">
        <f>IF(N408="sníž. přenesená",J408,0)</f>
        <v>0</v>
      </c>
      <c r="BI408" s="179">
        <f>IF(N408="nulová",J408,0)</f>
        <v>0</v>
      </c>
      <c r="BJ408" s="18" t="s">
        <v>114</v>
      </c>
      <c r="BK408" s="179">
        <f>ROUND(I408*H408,2)</f>
        <v>0</v>
      </c>
      <c r="BL408" s="18" t="s">
        <v>114</v>
      </c>
      <c r="BM408" s="178" t="s">
        <v>607</v>
      </c>
    </row>
    <row r="409" spans="1:65" s="2" customFormat="1" ht="19.5">
      <c r="A409" s="35"/>
      <c r="B409" s="36"/>
      <c r="C409" s="37"/>
      <c r="D409" s="180" t="s">
        <v>115</v>
      </c>
      <c r="E409" s="37"/>
      <c r="F409" s="181" t="s">
        <v>608</v>
      </c>
      <c r="G409" s="37"/>
      <c r="H409" s="37"/>
      <c r="I409" s="182"/>
      <c r="J409" s="37"/>
      <c r="K409" s="37"/>
      <c r="L409" s="40"/>
      <c r="M409" s="183"/>
      <c r="N409" s="184"/>
      <c r="O409" s="66"/>
      <c r="P409" s="66"/>
      <c r="Q409" s="66"/>
      <c r="R409" s="66"/>
      <c r="S409" s="66"/>
      <c r="T409" s="67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115</v>
      </c>
      <c r="AU409" s="18" t="s">
        <v>80</v>
      </c>
    </row>
    <row r="410" spans="1:65" s="2" customFormat="1">
      <c r="A410" s="35"/>
      <c r="B410" s="36"/>
      <c r="C410" s="37"/>
      <c r="D410" s="212" t="s">
        <v>153</v>
      </c>
      <c r="E410" s="37"/>
      <c r="F410" s="213" t="s">
        <v>609</v>
      </c>
      <c r="G410" s="37"/>
      <c r="H410" s="37"/>
      <c r="I410" s="182"/>
      <c r="J410" s="37"/>
      <c r="K410" s="37"/>
      <c r="L410" s="40"/>
      <c r="M410" s="183"/>
      <c r="N410" s="184"/>
      <c r="O410" s="66"/>
      <c r="P410" s="66"/>
      <c r="Q410" s="66"/>
      <c r="R410" s="66"/>
      <c r="S410" s="66"/>
      <c r="T410" s="67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153</v>
      </c>
      <c r="AU410" s="18" t="s">
        <v>80</v>
      </c>
    </row>
    <row r="411" spans="1:65" s="13" customFormat="1">
      <c r="B411" s="195"/>
      <c r="C411" s="196"/>
      <c r="D411" s="180" t="s">
        <v>116</v>
      </c>
      <c r="E411" s="197" t="s">
        <v>19</v>
      </c>
      <c r="F411" s="198" t="s">
        <v>610</v>
      </c>
      <c r="G411" s="196"/>
      <c r="H411" s="199">
        <v>32.4</v>
      </c>
      <c r="I411" s="200"/>
      <c r="J411" s="196"/>
      <c r="K411" s="196"/>
      <c r="L411" s="201"/>
      <c r="M411" s="202"/>
      <c r="N411" s="203"/>
      <c r="O411" s="203"/>
      <c r="P411" s="203"/>
      <c r="Q411" s="203"/>
      <c r="R411" s="203"/>
      <c r="S411" s="203"/>
      <c r="T411" s="204"/>
      <c r="AT411" s="205" t="s">
        <v>116</v>
      </c>
      <c r="AU411" s="205" t="s">
        <v>80</v>
      </c>
      <c r="AV411" s="13" t="s">
        <v>82</v>
      </c>
      <c r="AW411" s="13" t="s">
        <v>34</v>
      </c>
      <c r="AX411" s="13" t="s">
        <v>80</v>
      </c>
      <c r="AY411" s="205" t="s">
        <v>109</v>
      </c>
    </row>
    <row r="412" spans="1:65" s="11" customFormat="1" ht="25.9" customHeight="1">
      <c r="B412" s="153"/>
      <c r="C412" s="154"/>
      <c r="D412" s="155" t="s">
        <v>71</v>
      </c>
      <c r="E412" s="156" t="s">
        <v>611</v>
      </c>
      <c r="F412" s="156" t="s">
        <v>612</v>
      </c>
      <c r="G412" s="154"/>
      <c r="H412" s="154"/>
      <c r="I412" s="157"/>
      <c r="J412" s="158">
        <f>BK412</f>
        <v>0</v>
      </c>
      <c r="K412" s="154"/>
      <c r="L412" s="159"/>
      <c r="M412" s="160"/>
      <c r="N412" s="161"/>
      <c r="O412" s="161"/>
      <c r="P412" s="162">
        <f>SUM(P413:P433)</f>
        <v>0</v>
      </c>
      <c r="Q412" s="161"/>
      <c r="R412" s="162">
        <f>SUM(R413:R433)</f>
        <v>5.3916699999999998E-2</v>
      </c>
      <c r="S412" s="161"/>
      <c r="T412" s="163">
        <f>SUM(T413:T433)</f>
        <v>0</v>
      </c>
      <c r="AR412" s="164" t="s">
        <v>80</v>
      </c>
      <c r="AT412" s="165" t="s">
        <v>71</v>
      </c>
      <c r="AU412" s="165" t="s">
        <v>72</v>
      </c>
      <c r="AY412" s="164" t="s">
        <v>109</v>
      </c>
      <c r="BK412" s="166">
        <f>SUM(BK413:BK433)</f>
        <v>0</v>
      </c>
    </row>
    <row r="413" spans="1:65" s="2" customFormat="1" ht="16.5" customHeight="1">
      <c r="A413" s="35"/>
      <c r="B413" s="36"/>
      <c r="C413" s="167" t="s">
        <v>347</v>
      </c>
      <c r="D413" s="167" t="s">
        <v>110</v>
      </c>
      <c r="E413" s="168" t="s">
        <v>613</v>
      </c>
      <c r="F413" s="169" t="s">
        <v>614</v>
      </c>
      <c r="G413" s="170" t="s">
        <v>163</v>
      </c>
      <c r="H413" s="171">
        <v>18.52</v>
      </c>
      <c r="I413" s="172"/>
      <c r="J413" s="173">
        <f>ROUND(I413*H413,2)</f>
        <v>0</v>
      </c>
      <c r="K413" s="169" t="s">
        <v>151</v>
      </c>
      <c r="L413" s="40"/>
      <c r="M413" s="174" t="s">
        <v>19</v>
      </c>
      <c r="N413" s="175" t="s">
        <v>45</v>
      </c>
      <c r="O413" s="66"/>
      <c r="P413" s="176">
        <f>O413*H413</f>
        <v>0</v>
      </c>
      <c r="Q413" s="176">
        <v>1.4E-3</v>
      </c>
      <c r="R413" s="176">
        <f>Q413*H413</f>
        <v>2.5928E-2</v>
      </c>
      <c r="S413" s="176">
        <v>0</v>
      </c>
      <c r="T413" s="17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78" t="s">
        <v>114</v>
      </c>
      <c r="AT413" s="178" t="s">
        <v>110</v>
      </c>
      <c r="AU413" s="178" t="s">
        <v>80</v>
      </c>
      <c r="AY413" s="18" t="s">
        <v>109</v>
      </c>
      <c r="BE413" s="179">
        <f>IF(N413="základní",J413,0)</f>
        <v>0</v>
      </c>
      <c r="BF413" s="179">
        <f>IF(N413="snížená",J413,0)</f>
        <v>0</v>
      </c>
      <c r="BG413" s="179">
        <f>IF(N413="zákl. přenesená",J413,0)</f>
        <v>0</v>
      </c>
      <c r="BH413" s="179">
        <f>IF(N413="sníž. přenesená",J413,0)</f>
        <v>0</v>
      </c>
      <c r="BI413" s="179">
        <f>IF(N413="nulová",J413,0)</f>
        <v>0</v>
      </c>
      <c r="BJ413" s="18" t="s">
        <v>114</v>
      </c>
      <c r="BK413" s="179">
        <f>ROUND(I413*H413,2)</f>
        <v>0</v>
      </c>
      <c r="BL413" s="18" t="s">
        <v>114</v>
      </c>
      <c r="BM413" s="178" t="s">
        <v>615</v>
      </c>
    </row>
    <row r="414" spans="1:65" s="2" customFormat="1">
      <c r="A414" s="35"/>
      <c r="B414" s="36"/>
      <c r="C414" s="37"/>
      <c r="D414" s="180" t="s">
        <v>115</v>
      </c>
      <c r="E414" s="37"/>
      <c r="F414" s="181" t="s">
        <v>616</v>
      </c>
      <c r="G414" s="37"/>
      <c r="H414" s="37"/>
      <c r="I414" s="182"/>
      <c r="J414" s="37"/>
      <c r="K414" s="37"/>
      <c r="L414" s="40"/>
      <c r="M414" s="183"/>
      <c r="N414" s="184"/>
      <c r="O414" s="66"/>
      <c r="P414" s="66"/>
      <c r="Q414" s="66"/>
      <c r="R414" s="66"/>
      <c r="S414" s="66"/>
      <c r="T414" s="67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115</v>
      </c>
      <c r="AU414" s="18" t="s">
        <v>80</v>
      </c>
    </row>
    <row r="415" spans="1:65" s="2" customFormat="1">
      <c r="A415" s="35"/>
      <c r="B415" s="36"/>
      <c r="C415" s="37"/>
      <c r="D415" s="212" t="s">
        <v>153</v>
      </c>
      <c r="E415" s="37"/>
      <c r="F415" s="213" t="s">
        <v>617</v>
      </c>
      <c r="G415" s="37"/>
      <c r="H415" s="37"/>
      <c r="I415" s="182"/>
      <c r="J415" s="37"/>
      <c r="K415" s="37"/>
      <c r="L415" s="40"/>
      <c r="M415" s="183"/>
      <c r="N415" s="184"/>
      <c r="O415" s="66"/>
      <c r="P415" s="66"/>
      <c r="Q415" s="66"/>
      <c r="R415" s="66"/>
      <c r="S415" s="66"/>
      <c r="T415" s="67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153</v>
      </c>
      <c r="AU415" s="18" t="s">
        <v>80</v>
      </c>
    </row>
    <row r="416" spans="1:65" s="12" customFormat="1">
      <c r="B416" s="185"/>
      <c r="C416" s="186"/>
      <c r="D416" s="180" t="s">
        <v>116</v>
      </c>
      <c r="E416" s="187" t="s">
        <v>19</v>
      </c>
      <c r="F416" s="188" t="s">
        <v>618</v>
      </c>
      <c r="G416" s="186"/>
      <c r="H416" s="187" t="s">
        <v>19</v>
      </c>
      <c r="I416" s="189"/>
      <c r="J416" s="186"/>
      <c r="K416" s="186"/>
      <c r="L416" s="190"/>
      <c r="M416" s="191"/>
      <c r="N416" s="192"/>
      <c r="O416" s="192"/>
      <c r="P416" s="192"/>
      <c r="Q416" s="192"/>
      <c r="R416" s="192"/>
      <c r="S416" s="192"/>
      <c r="T416" s="193"/>
      <c r="AT416" s="194" t="s">
        <v>116</v>
      </c>
      <c r="AU416" s="194" t="s">
        <v>80</v>
      </c>
      <c r="AV416" s="12" t="s">
        <v>80</v>
      </c>
      <c r="AW416" s="12" t="s">
        <v>34</v>
      </c>
      <c r="AX416" s="12" t="s">
        <v>72</v>
      </c>
      <c r="AY416" s="194" t="s">
        <v>109</v>
      </c>
    </row>
    <row r="417" spans="1:65" s="13" customFormat="1">
      <c r="B417" s="195"/>
      <c r="C417" s="196"/>
      <c r="D417" s="180" t="s">
        <v>116</v>
      </c>
      <c r="E417" s="197" t="s">
        <v>19</v>
      </c>
      <c r="F417" s="198" t="s">
        <v>619</v>
      </c>
      <c r="G417" s="196"/>
      <c r="H417" s="199">
        <v>8.4</v>
      </c>
      <c r="I417" s="200"/>
      <c r="J417" s="196"/>
      <c r="K417" s="196"/>
      <c r="L417" s="201"/>
      <c r="M417" s="202"/>
      <c r="N417" s="203"/>
      <c r="O417" s="203"/>
      <c r="P417" s="203"/>
      <c r="Q417" s="203"/>
      <c r="R417" s="203"/>
      <c r="S417" s="203"/>
      <c r="T417" s="204"/>
      <c r="AT417" s="205" t="s">
        <v>116</v>
      </c>
      <c r="AU417" s="205" t="s">
        <v>80</v>
      </c>
      <c r="AV417" s="13" t="s">
        <v>82</v>
      </c>
      <c r="AW417" s="13" t="s">
        <v>34</v>
      </c>
      <c r="AX417" s="13" t="s">
        <v>72</v>
      </c>
      <c r="AY417" s="205" t="s">
        <v>109</v>
      </c>
    </row>
    <row r="418" spans="1:65" s="12" customFormat="1">
      <c r="B418" s="185"/>
      <c r="C418" s="186"/>
      <c r="D418" s="180" t="s">
        <v>116</v>
      </c>
      <c r="E418" s="187" t="s">
        <v>19</v>
      </c>
      <c r="F418" s="188" t="s">
        <v>620</v>
      </c>
      <c r="G418" s="186"/>
      <c r="H418" s="187" t="s">
        <v>19</v>
      </c>
      <c r="I418" s="189"/>
      <c r="J418" s="186"/>
      <c r="K418" s="186"/>
      <c r="L418" s="190"/>
      <c r="M418" s="191"/>
      <c r="N418" s="192"/>
      <c r="O418" s="192"/>
      <c r="P418" s="192"/>
      <c r="Q418" s="192"/>
      <c r="R418" s="192"/>
      <c r="S418" s="192"/>
      <c r="T418" s="193"/>
      <c r="AT418" s="194" t="s">
        <v>116</v>
      </c>
      <c r="AU418" s="194" t="s">
        <v>80</v>
      </c>
      <c r="AV418" s="12" t="s">
        <v>80</v>
      </c>
      <c r="AW418" s="12" t="s">
        <v>34</v>
      </c>
      <c r="AX418" s="12" t="s">
        <v>72</v>
      </c>
      <c r="AY418" s="194" t="s">
        <v>109</v>
      </c>
    </row>
    <row r="419" spans="1:65" s="13" customFormat="1">
      <c r="B419" s="195"/>
      <c r="C419" s="196"/>
      <c r="D419" s="180" t="s">
        <v>116</v>
      </c>
      <c r="E419" s="197" t="s">
        <v>19</v>
      </c>
      <c r="F419" s="198" t="s">
        <v>621</v>
      </c>
      <c r="G419" s="196"/>
      <c r="H419" s="199">
        <v>3.68</v>
      </c>
      <c r="I419" s="200"/>
      <c r="J419" s="196"/>
      <c r="K419" s="196"/>
      <c r="L419" s="201"/>
      <c r="M419" s="202"/>
      <c r="N419" s="203"/>
      <c r="O419" s="203"/>
      <c r="P419" s="203"/>
      <c r="Q419" s="203"/>
      <c r="R419" s="203"/>
      <c r="S419" s="203"/>
      <c r="T419" s="204"/>
      <c r="AT419" s="205" t="s">
        <v>116</v>
      </c>
      <c r="AU419" s="205" t="s">
        <v>80</v>
      </c>
      <c r="AV419" s="13" t="s">
        <v>82</v>
      </c>
      <c r="AW419" s="13" t="s">
        <v>34</v>
      </c>
      <c r="AX419" s="13" t="s">
        <v>72</v>
      </c>
      <c r="AY419" s="205" t="s">
        <v>109</v>
      </c>
    </row>
    <row r="420" spans="1:65" s="12" customFormat="1">
      <c r="B420" s="185"/>
      <c r="C420" s="186"/>
      <c r="D420" s="180" t="s">
        <v>116</v>
      </c>
      <c r="E420" s="187" t="s">
        <v>19</v>
      </c>
      <c r="F420" s="188" t="s">
        <v>622</v>
      </c>
      <c r="G420" s="186"/>
      <c r="H420" s="187" t="s">
        <v>19</v>
      </c>
      <c r="I420" s="189"/>
      <c r="J420" s="186"/>
      <c r="K420" s="186"/>
      <c r="L420" s="190"/>
      <c r="M420" s="191"/>
      <c r="N420" s="192"/>
      <c r="O420" s="192"/>
      <c r="P420" s="192"/>
      <c r="Q420" s="192"/>
      <c r="R420" s="192"/>
      <c r="S420" s="192"/>
      <c r="T420" s="193"/>
      <c r="AT420" s="194" t="s">
        <v>116</v>
      </c>
      <c r="AU420" s="194" t="s">
        <v>80</v>
      </c>
      <c r="AV420" s="12" t="s">
        <v>80</v>
      </c>
      <c r="AW420" s="12" t="s">
        <v>34</v>
      </c>
      <c r="AX420" s="12" t="s">
        <v>72</v>
      </c>
      <c r="AY420" s="194" t="s">
        <v>109</v>
      </c>
    </row>
    <row r="421" spans="1:65" s="13" customFormat="1">
      <c r="B421" s="195"/>
      <c r="C421" s="196"/>
      <c r="D421" s="180" t="s">
        <v>116</v>
      </c>
      <c r="E421" s="197" t="s">
        <v>19</v>
      </c>
      <c r="F421" s="198" t="s">
        <v>623</v>
      </c>
      <c r="G421" s="196"/>
      <c r="H421" s="199">
        <v>6.44</v>
      </c>
      <c r="I421" s="200"/>
      <c r="J421" s="196"/>
      <c r="K421" s="196"/>
      <c r="L421" s="201"/>
      <c r="M421" s="202"/>
      <c r="N421" s="203"/>
      <c r="O421" s="203"/>
      <c r="P421" s="203"/>
      <c r="Q421" s="203"/>
      <c r="R421" s="203"/>
      <c r="S421" s="203"/>
      <c r="T421" s="204"/>
      <c r="AT421" s="205" t="s">
        <v>116</v>
      </c>
      <c r="AU421" s="205" t="s">
        <v>80</v>
      </c>
      <c r="AV421" s="13" t="s">
        <v>82</v>
      </c>
      <c r="AW421" s="13" t="s">
        <v>34</v>
      </c>
      <c r="AX421" s="13" t="s">
        <v>72</v>
      </c>
      <c r="AY421" s="205" t="s">
        <v>109</v>
      </c>
    </row>
    <row r="422" spans="1:65" s="15" customFormat="1">
      <c r="B422" s="214"/>
      <c r="C422" s="215"/>
      <c r="D422" s="180" t="s">
        <v>116</v>
      </c>
      <c r="E422" s="216" t="s">
        <v>19</v>
      </c>
      <c r="F422" s="217" t="s">
        <v>176</v>
      </c>
      <c r="G422" s="215"/>
      <c r="H422" s="218">
        <v>18.52</v>
      </c>
      <c r="I422" s="219"/>
      <c r="J422" s="215"/>
      <c r="K422" s="215"/>
      <c r="L422" s="220"/>
      <c r="M422" s="221"/>
      <c r="N422" s="222"/>
      <c r="O422" s="222"/>
      <c r="P422" s="222"/>
      <c r="Q422" s="222"/>
      <c r="R422" s="222"/>
      <c r="S422" s="222"/>
      <c r="T422" s="223"/>
      <c r="AT422" s="224" t="s">
        <v>116</v>
      </c>
      <c r="AU422" s="224" t="s">
        <v>80</v>
      </c>
      <c r="AV422" s="15" t="s">
        <v>114</v>
      </c>
      <c r="AW422" s="15" t="s">
        <v>34</v>
      </c>
      <c r="AX422" s="15" t="s">
        <v>80</v>
      </c>
      <c r="AY422" s="224" t="s">
        <v>109</v>
      </c>
    </row>
    <row r="423" spans="1:65" s="2" customFormat="1" ht="16.5" customHeight="1">
      <c r="A423" s="35"/>
      <c r="B423" s="36"/>
      <c r="C423" s="167" t="s">
        <v>624</v>
      </c>
      <c r="D423" s="167" t="s">
        <v>110</v>
      </c>
      <c r="E423" s="168" t="s">
        <v>625</v>
      </c>
      <c r="F423" s="169" t="s">
        <v>626</v>
      </c>
      <c r="G423" s="170" t="s">
        <v>163</v>
      </c>
      <c r="H423" s="171">
        <v>60.844999999999999</v>
      </c>
      <c r="I423" s="172"/>
      <c r="J423" s="173">
        <f>ROUND(I423*H423,2)</f>
        <v>0</v>
      </c>
      <c r="K423" s="169" t="s">
        <v>151</v>
      </c>
      <c r="L423" s="40"/>
      <c r="M423" s="174" t="s">
        <v>19</v>
      </c>
      <c r="N423" s="175" t="s">
        <v>45</v>
      </c>
      <c r="O423" s="66"/>
      <c r="P423" s="176">
        <f>O423*H423</f>
        <v>0</v>
      </c>
      <c r="Q423" s="176">
        <v>4.6000000000000001E-4</v>
      </c>
      <c r="R423" s="176">
        <f>Q423*H423</f>
        <v>2.7988700000000002E-2</v>
      </c>
      <c r="S423" s="176">
        <v>0</v>
      </c>
      <c r="T423" s="177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178" t="s">
        <v>114</v>
      </c>
      <c r="AT423" s="178" t="s">
        <v>110</v>
      </c>
      <c r="AU423" s="178" t="s">
        <v>80</v>
      </c>
      <c r="AY423" s="18" t="s">
        <v>109</v>
      </c>
      <c r="BE423" s="179">
        <f>IF(N423="základní",J423,0)</f>
        <v>0</v>
      </c>
      <c r="BF423" s="179">
        <f>IF(N423="snížená",J423,0)</f>
        <v>0</v>
      </c>
      <c r="BG423" s="179">
        <f>IF(N423="zákl. přenesená",J423,0)</f>
        <v>0</v>
      </c>
      <c r="BH423" s="179">
        <f>IF(N423="sníž. přenesená",J423,0)</f>
        <v>0</v>
      </c>
      <c r="BI423" s="179">
        <f>IF(N423="nulová",J423,0)</f>
        <v>0</v>
      </c>
      <c r="BJ423" s="18" t="s">
        <v>114</v>
      </c>
      <c r="BK423" s="179">
        <f>ROUND(I423*H423,2)</f>
        <v>0</v>
      </c>
      <c r="BL423" s="18" t="s">
        <v>114</v>
      </c>
      <c r="BM423" s="178" t="s">
        <v>627</v>
      </c>
    </row>
    <row r="424" spans="1:65" s="2" customFormat="1">
      <c r="A424" s="35"/>
      <c r="B424" s="36"/>
      <c r="C424" s="37"/>
      <c r="D424" s="180" t="s">
        <v>115</v>
      </c>
      <c r="E424" s="37"/>
      <c r="F424" s="181" t="s">
        <v>628</v>
      </c>
      <c r="G424" s="37"/>
      <c r="H424" s="37"/>
      <c r="I424" s="182"/>
      <c r="J424" s="37"/>
      <c r="K424" s="37"/>
      <c r="L424" s="40"/>
      <c r="M424" s="183"/>
      <c r="N424" s="184"/>
      <c r="O424" s="66"/>
      <c r="P424" s="66"/>
      <c r="Q424" s="66"/>
      <c r="R424" s="66"/>
      <c r="S424" s="66"/>
      <c r="T424" s="67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115</v>
      </c>
      <c r="AU424" s="18" t="s">
        <v>80</v>
      </c>
    </row>
    <row r="425" spans="1:65" s="2" customFormat="1">
      <c r="A425" s="35"/>
      <c r="B425" s="36"/>
      <c r="C425" s="37"/>
      <c r="D425" s="212" t="s">
        <v>153</v>
      </c>
      <c r="E425" s="37"/>
      <c r="F425" s="213" t="s">
        <v>629</v>
      </c>
      <c r="G425" s="37"/>
      <c r="H425" s="37"/>
      <c r="I425" s="182"/>
      <c r="J425" s="37"/>
      <c r="K425" s="37"/>
      <c r="L425" s="40"/>
      <c r="M425" s="183"/>
      <c r="N425" s="184"/>
      <c r="O425" s="66"/>
      <c r="P425" s="66"/>
      <c r="Q425" s="66"/>
      <c r="R425" s="66"/>
      <c r="S425" s="66"/>
      <c r="T425" s="67"/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T425" s="18" t="s">
        <v>153</v>
      </c>
      <c r="AU425" s="18" t="s">
        <v>80</v>
      </c>
    </row>
    <row r="426" spans="1:65" s="12" customFormat="1">
      <c r="B426" s="185"/>
      <c r="C426" s="186"/>
      <c r="D426" s="180" t="s">
        <v>116</v>
      </c>
      <c r="E426" s="187" t="s">
        <v>19</v>
      </c>
      <c r="F426" s="188" t="s">
        <v>630</v>
      </c>
      <c r="G426" s="186"/>
      <c r="H426" s="187" t="s">
        <v>19</v>
      </c>
      <c r="I426" s="189"/>
      <c r="J426" s="186"/>
      <c r="K426" s="186"/>
      <c r="L426" s="190"/>
      <c r="M426" s="191"/>
      <c r="N426" s="192"/>
      <c r="O426" s="192"/>
      <c r="P426" s="192"/>
      <c r="Q426" s="192"/>
      <c r="R426" s="192"/>
      <c r="S426" s="192"/>
      <c r="T426" s="193"/>
      <c r="AT426" s="194" t="s">
        <v>116</v>
      </c>
      <c r="AU426" s="194" t="s">
        <v>80</v>
      </c>
      <c r="AV426" s="12" t="s">
        <v>80</v>
      </c>
      <c r="AW426" s="12" t="s">
        <v>34</v>
      </c>
      <c r="AX426" s="12" t="s">
        <v>72</v>
      </c>
      <c r="AY426" s="194" t="s">
        <v>109</v>
      </c>
    </row>
    <row r="427" spans="1:65" s="12" customFormat="1">
      <c r="B427" s="185"/>
      <c r="C427" s="186"/>
      <c r="D427" s="180" t="s">
        <v>116</v>
      </c>
      <c r="E427" s="187" t="s">
        <v>19</v>
      </c>
      <c r="F427" s="188" t="s">
        <v>631</v>
      </c>
      <c r="G427" s="186"/>
      <c r="H427" s="187" t="s">
        <v>19</v>
      </c>
      <c r="I427" s="189"/>
      <c r="J427" s="186"/>
      <c r="K427" s="186"/>
      <c r="L427" s="190"/>
      <c r="M427" s="191"/>
      <c r="N427" s="192"/>
      <c r="O427" s="192"/>
      <c r="P427" s="192"/>
      <c r="Q427" s="192"/>
      <c r="R427" s="192"/>
      <c r="S427" s="192"/>
      <c r="T427" s="193"/>
      <c r="AT427" s="194" t="s">
        <v>116</v>
      </c>
      <c r="AU427" s="194" t="s">
        <v>80</v>
      </c>
      <c r="AV427" s="12" t="s">
        <v>80</v>
      </c>
      <c r="AW427" s="12" t="s">
        <v>34</v>
      </c>
      <c r="AX427" s="12" t="s">
        <v>72</v>
      </c>
      <c r="AY427" s="194" t="s">
        <v>109</v>
      </c>
    </row>
    <row r="428" spans="1:65" s="13" customFormat="1">
      <c r="B428" s="195"/>
      <c r="C428" s="196"/>
      <c r="D428" s="180" t="s">
        <v>116</v>
      </c>
      <c r="E428" s="197" t="s">
        <v>19</v>
      </c>
      <c r="F428" s="198" t="s">
        <v>632</v>
      </c>
      <c r="G428" s="196"/>
      <c r="H428" s="199">
        <v>36.72</v>
      </c>
      <c r="I428" s="200"/>
      <c r="J428" s="196"/>
      <c r="K428" s="196"/>
      <c r="L428" s="201"/>
      <c r="M428" s="202"/>
      <c r="N428" s="203"/>
      <c r="O428" s="203"/>
      <c r="P428" s="203"/>
      <c r="Q428" s="203"/>
      <c r="R428" s="203"/>
      <c r="S428" s="203"/>
      <c r="T428" s="204"/>
      <c r="AT428" s="205" t="s">
        <v>116</v>
      </c>
      <c r="AU428" s="205" t="s">
        <v>80</v>
      </c>
      <c r="AV428" s="13" t="s">
        <v>82</v>
      </c>
      <c r="AW428" s="13" t="s">
        <v>34</v>
      </c>
      <c r="AX428" s="13" t="s">
        <v>72</v>
      </c>
      <c r="AY428" s="205" t="s">
        <v>109</v>
      </c>
    </row>
    <row r="429" spans="1:65" s="12" customFormat="1">
      <c r="B429" s="185"/>
      <c r="C429" s="186"/>
      <c r="D429" s="180" t="s">
        <v>116</v>
      </c>
      <c r="E429" s="187" t="s">
        <v>19</v>
      </c>
      <c r="F429" s="188" t="s">
        <v>633</v>
      </c>
      <c r="G429" s="186"/>
      <c r="H429" s="187" t="s">
        <v>19</v>
      </c>
      <c r="I429" s="189"/>
      <c r="J429" s="186"/>
      <c r="K429" s="186"/>
      <c r="L429" s="190"/>
      <c r="M429" s="191"/>
      <c r="N429" s="192"/>
      <c r="O429" s="192"/>
      <c r="P429" s="192"/>
      <c r="Q429" s="192"/>
      <c r="R429" s="192"/>
      <c r="S429" s="192"/>
      <c r="T429" s="193"/>
      <c r="AT429" s="194" t="s">
        <v>116</v>
      </c>
      <c r="AU429" s="194" t="s">
        <v>80</v>
      </c>
      <c r="AV429" s="12" t="s">
        <v>80</v>
      </c>
      <c r="AW429" s="12" t="s">
        <v>34</v>
      </c>
      <c r="AX429" s="12" t="s">
        <v>72</v>
      </c>
      <c r="AY429" s="194" t="s">
        <v>109</v>
      </c>
    </row>
    <row r="430" spans="1:65" s="13" customFormat="1">
      <c r="B430" s="195"/>
      <c r="C430" s="196"/>
      <c r="D430" s="180" t="s">
        <v>116</v>
      </c>
      <c r="E430" s="197" t="s">
        <v>19</v>
      </c>
      <c r="F430" s="198" t="s">
        <v>634</v>
      </c>
      <c r="G430" s="196"/>
      <c r="H430" s="199">
        <v>17.324999999999999</v>
      </c>
      <c r="I430" s="200"/>
      <c r="J430" s="196"/>
      <c r="K430" s="196"/>
      <c r="L430" s="201"/>
      <c r="M430" s="202"/>
      <c r="N430" s="203"/>
      <c r="O430" s="203"/>
      <c r="P430" s="203"/>
      <c r="Q430" s="203"/>
      <c r="R430" s="203"/>
      <c r="S430" s="203"/>
      <c r="T430" s="204"/>
      <c r="AT430" s="205" t="s">
        <v>116</v>
      </c>
      <c r="AU430" s="205" t="s">
        <v>80</v>
      </c>
      <c r="AV430" s="13" t="s">
        <v>82</v>
      </c>
      <c r="AW430" s="13" t="s">
        <v>34</v>
      </c>
      <c r="AX430" s="13" t="s">
        <v>72</v>
      </c>
      <c r="AY430" s="205" t="s">
        <v>109</v>
      </c>
    </row>
    <row r="431" spans="1:65" s="12" customFormat="1">
      <c r="B431" s="185"/>
      <c r="C431" s="186"/>
      <c r="D431" s="180" t="s">
        <v>116</v>
      </c>
      <c r="E431" s="187" t="s">
        <v>19</v>
      </c>
      <c r="F431" s="188" t="s">
        <v>635</v>
      </c>
      <c r="G431" s="186"/>
      <c r="H431" s="187" t="s">
        <v>19</v>
      </c>
      <c r="I431" s="189"/>
      <c r="J431" s="186"/>
      <c r="K431" s="186"/>
      <c r="L431" s="190"/>
      <c r="M431" s="191"/>
      <c r="N431" s="192"/>
      <c r="O431" s="192"/>
      <c r="P431" s="192"/>
      <c r="Q431" s="192"/>
      <c r="R431" s="192"/>
      <c r="S431" s="192"/>
      <c r="T431" s="193"/>
      <c r="AT431" s="194" t="s">
        <v>116</v>
      </c>
      <c r="AU431" s="194" t="s">
        <v>80</v>
      </c>
      <c r="AV431" s="12" t="s">
        <v>80</v>
      </c>
      <c r="AW431" s="12" t="s">
        <v>34</v>
      </c>
      <c r="AX431" s="12" t="s">
        <v>72</v>
      </c>
      <c r="AY431" s="194" t="s">
        <v>109</v>
      </c>
    </row>
    <row r="432" spans="1:65" s="13" customFormat="1">
      <c r="B432" s="195"/>
      <c r="C432" s="196"/>
      <c r="D432" s="180" t="s">
        <v>116</v>
      </c>
      <c r="E432" s="197" t="s">
        <v>19</v>
      </c>
      <c r="F432" s="198" t="s">
        <v>636</v>
      </c>
      <c r="G432" s="196"/>
      <c r="H432" s="199">
        <v>6.8</v>
      </c>
      <c r="I432" s="200"/>
      <c r="J432" s="196"/>
      <c r="K432" s="196"/>
      <c r="L432" s="201"/>
      <c r="M432" s="202"/>
      <c r="N432" s="203"/>
      <c r="O432" s="203"/>
      <c r="P432" s="203"/>
      <c r="Q432" s="203"/>
      <c r="R432" s="203"/>
      <c r="S432" s="203"/>
      <c r="T432" s="204"/>
      <c r="AT432" s="205" t="s">
        <v>116</v>
      </c>
      <c r="AU432" s="205" t="s">
        <v>80</v>
      </c>
      <c r="AV432" s="13" t="s">
        <v>82</v>
      </c>
      <c r="AW432" s="13" t="s">
        <v>34</v>
      </c>
      <c r="AX432" s="13" t="s">
        <v>72</v>
      </c>
      <c r="AY432" s="205" t="s">
        <v>109</v>
      </c>
    </row>
    <row r="433" spans="1:65" s="15" customFormat="1">
      <c r="B433" s="214"/>
      <c r="C433" s="215"/>
      <c r="D433" s="180" t="s">
        <v>116</v>
      </c>
      <c r="E433" s="216" t="s">
        <v>19</v>
      </c>
      <c r="F433" s="217" t="s">
        <v>176</v>
      </c>
      <c r="G433" s="215"/>
      <c r="H433" s="218">
        <v>60.844999999999999</v>
      </c>
      <c r="I433" s="219"/>
      <c r="J433" s="215"/>
      <c r="K433" s="215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116</v>
      </c>
      <c r="AU433" s="224" t="s">
        <v>80</v>
      </c>
      <c r="AV433" s="15" t="s">
        <v>114</v>
      </c>
      <c r="AW433" s="15" t="s">
        <v>34</v>
      </c>
      <c r="AX433" s="15" t="s">
        <v>80</v>
      </c>
      <c r="AY433" s="224" t="s">
        <v>109</v>
      </c>
    </row>
    <row r="434" spans="1:65" s="11" customFormat="1" ht="25.9" customHeight="1">
      <c r="B434" s="153"/>
      <c r="C434" s="154"/>
      <c r="D434" s="155" t="s">
        <v>71</v>
      </c>
      <c r="E434" s="156" t="s">
        <v>637</v>
      </c>
      <c r="F434" s="156" t="s">
        <v>638</v>
      </c>
      <c r="G434" s="154"/>
      <c r="H434" s="154"/>
      <c r="I434" s="157"/>
      <c r="J434" s="158">
        <f>BK434</f>
        <v>0</v>
      </c>
      <c r="K434" s="154"/>
      <c r="L434" s="159"/>
      <c r="M434" s="160"/>
      <c r="N434" s="161"/>
      <c r="O434" s="161"/>
      <c r="P434" s="162">
        <f>SUM(P435:P439)</f>
        <v>0</v>
      </c>
      <c r="Q434" s="161"/>
      <c r="R434" s="162">
        <f>SUM(R435:R439)</f>
        <v>2.7478499999999997</v>
      </c>
      <c r="S434" s="161"/>
      <c r="T434" s="163">
        <f>SUM(T435:T439)</f>
        <v>0</v>
      </c>
      <c r="AR434" s="164" t="s">
        <v>80</v>
      </c>
      <c r="AT434" s="165" t="s">
        <v>71</v>
      </c>
      <c r="AU434" s="165" t="s">
        <v>72</v>
      </c>
      <c r="AY434" s="164" t="s">
        <v>109</v>
      </c>
      <c r="BK434" s="166">
        <f>SUM(BK435:BK439)</f>
        <v>0</v>
      </c>
    </row>
    <row r="435" spans="1:65" s="2" customFormat="1" ht="21.75" customHeight="1">
      <c r="A435" s="35"/>
      <c r="B435" s="36"/>
      <c r="C435" s="167" t="s">
        <v>355</v>
      </c>
      <c r="D435" s="167" t="s">
        <v>110</v>
      </c>
      <c r="E435" s="168" t="s">
        <v>639</v>
      </c>
      <c r="F435" s="169" t="s">
        <v>640</v>
      </c>
      <c r="G435" s="170" t="s">
        <v>179</v>
      </c>
      <c r="H435" s="171">
        <v>15</v>
      </c>
      <c r="I435" s="172"/>
      <c r="J435" s="173">
        <f>ROUND(I435*H435,2)</f>
        <v>0</v>
      </c>
      <c r="K435" s="169" t="s">
        <v>151</v>
      </c>
      <c r="L435" s="40"/>
      <c r="M435" s="174" t="s">
        <v>19</v>
      </c>
      <c r="N435" s="175" t="s">
        <v>45</v>
      </c>
      <c r="O435" s="66"/>
      <c r="P435" s="176">
        <f>O435*H435</f>
        <v>0</v>
      </c>
      <c r="Q435" s="176">
        <v>0.18318999999999999</v>
      </c>
      <c r="R435" s="176">
        <f>Q435*H435</f>
        <v>2.7478499999999997</v>
      </c>
      <c r="S435" s="176">
        <v>0</v>
      </c>
      <c r="T435" s="17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78" t="s">
        <v>114</v>
      </c>
      <c r="AT435" s="178" t="s">
        <v>110</v>
      </c>
      <c r="AU435" s="178" t="s">
        <v>80</v>
      </c>
      <c r="AY435" s="18" t="s">
        <v>109</v>
      </c>
      <c r="BE435" s="179">
        <f>IF(N435="základní",J435,0)</f>
        <v>0</v>
      </c>
      <c r="BF435" s="179">
        <f>IF(N435="snížená",J435,0)</f>
        <v>0</v>
      </c>
      <c r="BG435" s="179">
        <f>IF(N435="zákl. přenesená",J435,0)</f>
        <v>0</v>
      </c>
      <c r="BH435" s="179">
        <f>IF(N435="sníž. přenesená",J435,0)</f>
        <v>0</v>
      </c>
      <c r="BI435" s="179">
        <f>IF(N435="nulová",J435,0)</f>
        <v>0</v>
      </c>
      <c r="BJ435" s="18" t="s">
        <v>114</v>
      </c>
      <c r="BK435" s="179">
        <f>ROUND(I435*H435,2)</f>
        <v>0</v>
      </c>
      <c r="BL435" s="18" t="s">
        <v>114</v>
      </c>
      <c r="BM435" s="178" t="s">
        <v>641</v>
      </c>
    </row>
    <row r="436" spans="1:65" s="2" customFormat="1">
      <c r="A436" s="35"/>
      <c r="B436" s="36"/>
      <c r="C436" s="37"/>
      <c r="D436" s="180" t="s">
        <v>115</v>
      </c>
      <c r="E436" s="37"/>
      <c r="F436" s="181" t="s">
        <v>642</v>
      </c>
      <c r="G436" s="37"/>
      <c r="H436" s="37"/>
      <c r="I436" s="182"/>
      <c r="J436" s="37"/>
      <c r="K436" s="37"/>
      <c r="L436" s="40"/>
      <c r="M436" s="183"/>
      <c r="N436" s="184"/>
      <c r="O436" s="66"/>
      <c r="P436" s="66"/>
      <c r="Q436" s="66"/>
      <c r="R436" s="66"/>
      <c r="S436" s="66"/>
      <c r="T436" s="67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115</v>
      </c>
      <c r="AU436" s="18" t="s">
        <v>80</v>
      </c>
    </row>
    <row r="437" spans="1:65" s="2" customFormat="1">
      <c r="A437" s="35"/>
      <c r="B437" s="36"/>
      <c r="C437" s="37"/>
      <c r="D437" s="212" t="s">
        <v>153</v>
      </c>
      <c r="E437" s="37"/>
      <c r="F437" s="213" t="s">
        <v>643</v>
      </c>
      <c r="G437" s="37"/>
      <c r="H437" s="37"/>
      <c r="I437" s="182"/>
      <c r="J437" s="37"/>
      <c r="K437" s="37"/>
      <c r="L437" s="40"/>
      <c r="M437" s="183"/>
      <c r="N437" s="184"/>
      <c r="O437" s="66"/>
      <c r="P437" s="66"/>
      <c r="Q437" s="66"/>
      <c r="R437" s="66"/>
      <c r="S437" s="66"/>
      <c r="T437" s="67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153</v>
      </c>
      <c r="AU437" s="18" t="s">
        <v>80</v>
      </c>
    </row>
    <row r="438" spans="1:65" s="12" customFormat="1">
      <c r="B438" s="185"/>
      <c r="C438" s="186"/>
      <c r="D438" s="180" t="s">
        <v>116</v>
      </c>
      <c r="E438" s="187" t="s">
        <v>19</v>
      </c>
      <c r="F438" s="188" t="s">
        <v>644</v>
      </c>
      <c r="G438" s="186"/>
      <c r="H438" s="187" t="s">
        <v>19</v>
      </c>
      <c r="I438" s="189"/>
      <c r="J438" s="186"/>
      <c r="K438" s="186"/>
      <c r="L438" s="190"/>
      <c r="M438" s="191"/>
      <c r="N438" s="192"/>
      <c r="O438" s="192"/>
      <c r="P438" s="192"/>
      <c r="Q438" s="192"/>
      <c r="R438" s="192"/>
      <c r="S438" s="192"/>
      <c r="T438" s="193"/>
      <c r="AT438" s="194" t="s">
        <v>116</v>
      </c>
      <c r="AU438" s="194" t="s">
        <v>80</v>
      </c>
      <c r="AV438" s="12" t="s">
        <v>80</v>
      </c>
      <c r="AW438" s="12" t="s">
        <v>34</v>
      </c>
      <c r="AX438" s="12" t="s">
        <v>72</v>
      </c>
      <c r="AY438" s="194" t="s">
        <v>109</v>
      </c>
    </row>
    <row r="439" spans="1:65" s="13" customFormat="1">
      <c r="B439" s="195"/>
      <c r="C439" s="196"/>
      <c r="D439" s="180" t="s">
        <v>116</v>
      </c>
      <c r="E439" s="197" t="s">
        <v>19</v>
      </c>
      <c r="F439" s="198" t="s">
        <v>325</v>
      </c>
      <c r="G439" s="196"/>
      <c r="H439" s="199">
        <v>15</v>
      </c>
      <c r="I439" s="200"/>
      <c r="J439" s="196"/>
      <c r="K439" s="196"/>
      <c r="L439" s="201"/>
      <c r="M439" s="202"/>
      <c r="N439" s="203"/>
      <c r="O439" s="203"/>
      <c r="P439" s="203"/>
      <c r="Q439" s="203"/>
      <c r="R439" s="203"/>
      <c r="S439" s="203"/>
      <c r="T439" s="204"/>
      <c r="AT439" s="205" t="s">
        <v>116</v>
      </c>
      <c r="AU439" s="205" t="s">
        <v>80</v>
      </c>
      <c r="AV439" s="13" t="s">
        <v>82</v>
      </c>
      <c r="AW439" s="13" t="s">
        <v>34</v>
      </c>
      <c r="AX439" s="13" t="s">
        <v>80</v>
      </c>
      <c r="AY439" s="205" t="s">
        <v>109</v>
      </c>
    </row>
    <row r="440" spans="1:65" s="11" customFormat="1" ht="25.9" customHeight="1">
      <c r="B440" s="153"/>
      <c r="C440" s="154"/>
      <c r="D440" s="155" t="s">
        <v>71</v>
      </c>
      <c r="E440" s="156" t="s">
        <v>107</v>
      </c>
      <c r="F440" s="156" t="s">
        <v>108</v>
      </c>
      <c r="G440" s="154"/>
      <c r="H440" s="154"/>
      <c r="I440" s="157"/>
      <c r="J440" s="158">
        <f>BK440</f>
        <v>0</v>
      </c>
      <c r="K440" s="154"/>
      <c r="L440" s="159"/>
      <c r="M440" s="160"/>
      <c r="N440" s="161"/>
      <c r="O440" s="161"/>
      <c r="P440" s="162">
        <f>SUM(P441:P480)</f>
        <v>0</v>
      </c>
      <c r="Q440" s="161"/>
      <c r="R440" s="162">
        <f>SUM(R441:R480)</f>
        <v>6.1289777599999997</v>
      </c>
      <c r="S440" s="161"/>
      <c r="T440" s="163">
        <f>SUM(T441:T480)</f>
        <v>124.15570100000001</v>
      </c>
      <c r="AR440" s="164" t="s">
        <v>80</v>
      </c>
      <c r="AT440" s="165" t="s">
        <v>71</v>
      </c>
      <c r="AU440" s="165" t="s">
        <v>72</v>
      </c>
      <c r="AY440" s="164" t="s">
        <v>109</v>
      </c>
      <c r="BK440" s="166">
        <f>SUM(BK441:BK480)</f>
        <v>0</v>
      </c>
    </row>
    <row r="441" spans="1:65" s="2" customFormat="1" ht="16.5" customHeight="1">
      <c r="A441" s="35"/>
      <c r="B441" s="36"/>
      <c r="C441" s="167" t="s">
        <v>645</v>
      </c>
      <c r="D441" s="167" t="s">
        <v>110</v>
      </c>
      <c r="E441" s="168" t="s">
        <v>646</v>
      </c>
      <c r="F441" s="169" t="s">
        <v>647</v>
      </c>
      <c r="G441" s="170" t="s">
        <v>179</v>
      </c>
      <c r="H441" s="171">
        <v>27.8</v>
      </c>
      <c r="I441" s="172"/>
      <c r="J441" s="173">
        <f>ROUND(I441*H441,2)</f>
        <v>0</v>
      </c>
      <c r="K441" s="169" t="s">
        <v>151</v>
      </c>
      <c r="L441" s="40"/>
      <c r="M441" s="174" t="s">
        <v>19</v>
      </c>
      <c r="N441" s="175" t="s">
        <v>45</v>
      </c>
      <c r="O441" s="66"/>
      <c r="P441" s="176">
        <f>O441*H441</f>
        <v>0</v>
      </c>
      <c r="Q441" s="176">
        <v>3.4000000000000002E-4</v>
      </c>
      <c r="R441" s="176">
        <f>Q441*H441</f>
        <v>9.4520000000000003E-3</v>
      </c>
      <c r="S441" s="176">
        <v>0</v>
      </c>
      <c r="T441" s="177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78" t="s">
        <v>114</v>
      </c>
      <c r="AT441" s="178" t="s">
        <v>110</v>
      </c>
      <c r="AU441" s="178" t="s">
        <v>80</v>
      </c>
      <c r="AY441" s="18" t="s">
        <v>109</v>
      </c>
      <c r="BE441" s="179">
        <f>IF(N441="základní",J441,0)</f>
        <v>0</v>
      </c>
      <c r="BF441" s="179">
        <f>IF(N441="snížená",J441,0)</f>
        <v>0</v>
      </c>
      <c r="BG441" s="179">
        <f>IF(N441="zákl. přenesená",J441,0)</f>
        <v>0</v>
      </c>
      <c r="BH441" s="179">
        <f>IF(N441="sníž. přenesená",J441,0)</f>
        <v>0</v>
      </c>
      <c r="BI441" s="179">
        <f>IF(N441="nulová",J441,0)</f>
        <v>0</v>
      </c>
      <c r="BJ441" s="18" t="s">
        <v>114</v>
      </c>
      <c r="BK441" s="179">
        <f>ROUND(I441*H441,2)</f>
        <v>0</v>
      </c>
      <c r="BL441" s="18" t="s">
        <v>114</v>
      </c>
      <c r="BM441" s="178" t="s">
        <v>648</v>
      </c>
    </row>
    <row r="442" spans="1:65" s="2" customFormat="1" ht="19.5">
      <c r="A442" s="35"/>
      <c r="B442" s="36"/>
      <c r="C442" s="37"/>
      <c r="D442" s="180" t="s">
        <v>115</v>
      </c>
      <c r="E442" s="37"/>
      <c r="F442" s="181" t="s">
        <v>649</v>
      </c>
      <c r="G442" s="37"/>
      <c r="H442" s="37"/>
      <c r="I442" s="182"/>
      <c r="J442" s="37"/>
      <c r="K442" s="37"/>
      <c r="L442" s="40"/>
      <c r="M442" s="183"/>
      <c r="N442" s="184"/>
      <c r="O442" s="66"/>
      <c r="P442" s="66"/>
      <c r="Q442" s="66"/>
      <c r="R442" s="66"/>
      <c r="S442" s="66"/>
      <c r="T442" s="67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115</v>
      </c>
      <c r="AU442" s="18" t="s">
        <v>80</v>
      </c>
    </row>
    <row r="443" spans="1:65" s="2" customFormat="1">
      <c r="A443" s="35"/>
      <c r="B443" s="36"/>
      <c r="C443" s="37"/>
      <c r="D443" s="212" t="s">
        <v>153</v>
      </c>
      <c r="E443" s="37"/>
      <c r="F443" s="213" t="s">
        <v>650</v>
      </c>
      <c r="G443" s="37"/>
      <c r="H443" s="37"/>
      <c r="I443" s="182"/>
      <c r="J443" s="37"/>
      <c r="K443" s="37"/>
      <c r="L443" s="40"/>
      <c r="M443" s="183"/>
      <c r="N443" s="184"/>
      <c r="O443" s="66"/>
      <c r="P443" s="66"/>
      <c r="Q443" s="66"/>
      <c r="R443" s="66"/>
      <c r="S443" s="66"/>
      <c r="T443" s="67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153</v>
      </c>
      <c r="AU443" s="18" t="s">
        <v>80</v>
      </c>
    </row>
    <row r="444" spans="1:65" s="2" customFormat="1" ht="16.5" customHeight="1">
      <c r="A444" s="35"/>
      <c r="B444" s="36"/>
      <c r="C444" s="167" t="s">
        <v>362</v>
      </c>
      <c r="D444" s="167" t="s">
        <v>110</v>
      </c>
      <c r="E444" s="168" t="s">
        <v>651</v>
      </c>
      <c r="F444" s="169" t="s">
        <v>652</v>
      </c>
      <c r="G444" s="170" t="s">
        <v>163</v>
      </c>
      <c r="H444" s="171">
        <v>90</v>
      </c>
      <c r="I444" s="172"/>
      <c r="J444" s="173">
        <f>ROUND(I444*H444,2)</f>
        <v>0</v>
      </c>
      <c r="K444" s="169" t="s">
        <v>151</v>
      </c>
      <c r="L444" s="40"/>
      <c r="M444" s="174" t="s">
        <v>19</v>
      </c>
      <c r="N444" s="175" t="s">
        <v>45</v>
      </c>
      <c r="O444" s="66"/>
      <c r="P444" s="176">
        <f>O444*H444</f>
        <v>0</v>
      </c>
      <c r="Q444" s="176">
        <v>1.0200000000000001E-3</v>
      </c>
      <c r="R444" s="176">
        <f>Q444*H444</f>
        <v>9.1800000000000007E-2</v>
      </c>
      <c r="S444" s="176">
        <v>0</v>
      </c>
      <c r="T444" s="177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78" t="s">
        <v>114</v>
      </c>
      <c r="AT444" s="178" t="s">
        <v>110</v>
      </c>
      <c r="AU444" s="178" t="s">
        <v>80</v>
      </c>
      <c r="AY444" s="18" t="s">
        <v>109</v>
      </c>
      <c r="BE444" s="179">
        <f>IF(N444="základní",J444,0)</f>
        <v>0</v>
      </c>
      <c r="BF444" s="179">
        <f>IF(N444="snížená",J444,0)</f>
        <v>0</v>
      </c>
      <c r="BG444" s="179">
        <f>IF(N444="zákl. přenesená",J444,0)</f>
        <v>0</v>
      </c>
      <c r="BH444" s="179">
        <f>IF(N444="sníž. přenesená",J444,0)</f>
        <v>0</v>
      </c>
      <c r="BI444" s="179">
        <f>IF(N444="nulová",J444,0)</f>
        <v>0</v>
      </c>
      <c r="BJ444" s="18" t="s">
        <v>114</v>
      </c>
      <c r="BK444" s="179">
        <f>ROUND(I444*H444,2)</f>
        <v>0</v>
      </c>
      <c r="BL444" s="18" t="s">
        <v>114</v>
      </c>
      <c r="BM444" s="178" t="s">
        <v>653</v>
      </c>
    </row>
    <row r="445" spans="1:65" s="2" customFormat="1">
      <c r="A445" s="35"/>
      <c r="B445" s="36"/>
      <c r="C445" s="37"/>
      <c r="D445" s="180" t="s">
        <v>115</v>
      </c>
      <c r="E445" s="37"/>
      <c r="F445" s="181" t="s">
        <v>654</v>
      </c>
      <c r="G445" s="37"/>
      <c r="H445" s="37"/>
      <c r="I445" s="182"/>
      <c r="J445" s="37"/>
      <c r="K445" s="37"/>
      <c r="L445" s="40"/>
      <c r="M445" s="183"/>
      <c r="N445" s="184"/>
      <c r="O445" s="66"/>
      <c r="P445" s="66"/>
      <c r="Q445" s="66"/>
      <c r="R445" s="66"/>
      <c r="S445" s="66"/>
      <c r="T445" s="67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115</v>
      </c>
      <c r="AU445" s="18" t="s">
        <v>80</v>
      </c>
    </row>
    <row r="446" spans="1:65" s="2" customFormat="1">
      <c r="A446" s="35"/>
      <c r="B446" s="36"/>
      <c r="C446" s="37"/>
      <c r="D446" s="212" t="s">
        <v>153</v>
      </c>
      <c r="E446" s="37"/>
      <c r="F446" s="213" t="s">
        <v>655</v>
      </c>
      <c r="G446" s="37"/>
      <c r="H446" s="37"/>
      <c r="I446" s="182"/>
      <c r="J446" s="37"/>
      <c r="K446" s="37"/>
      <c r="L446" s="40"/>
      <c r="M446" s="183"/>
      <c r="N446" s="184"/>
      <c r="O446" s="66"/>
      <c r="P446" s="66"/>
      <c r="Q446" s="66"/>
      <c r="R446" s="66"/>
      <c r="S446" s="66"/>
      <c r="T446" s="67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153</v>
      </c>
      <c r="AU446" s="18" t="s">
        <v>80</v>
      </c>
    </row>
    <row r="447" spans="1:65" s="12" customFormat="1">
      <c r="B447" s="185"/>
      <c r="C447" s="186"/>
      <c r="D447" s="180" t="s">
        <v>116</v>
      </c>
      <c r="E447" s="187" t="s">
        <v>19</v>
      </c>
      <c r="F447" s="188" t="s">
        <v>656</v>
      </c>
      <c r="G447" s="186"/>
      <c r="H447" s="187" t="s">
        <v>19</v>
      </c>
      <c r="I447" s="189"/>
      <c r="J447" s="186"/>
      <c r="K447" s="186"/>
      <c r="L447" s="190"/>
      <c r="M447" s="191"/>
      <c r="N447" s="192"/>
      <c r="O447" s="192"/>
      <c r="P447" s="192"/>
      <c r="Q447" s="192"/>
      <c r="R447" s="192"/>
      <c r="S447" s="192"/>
      <c r="T447" s="193"/>
      <c r="AT447" s="194" t="s">
        <v>116</v>
      </c>
      <c r="AU447" s="194" t="s">
        <v>80</v>
      </c>
      <c r="AV447" s="12" t="s">
        <v>80</v>
      </c>
      <c r="AW447" s="12" t="s">
        <v>34</v>
      </c>
      <c r="AX447" s="12" t="s">
        <v>72</v>
      </c>
      <c r="AY447" s="194" t="s">
        <v>109</v>
      </c>
    </row>
    <row r="448" spans="1:65" s="13" customFormat="1">
      <c r="B448" s="195"/>
      <c r="C448" s="196"/>
      <c r="D448" s="180" t="s">
        <v>116</v>
      </c>
      <c r="E448" s="197" t="s">
        <v>19</v>
      </c>
      <c r="F448" s="198" t="s">
        <v>657</v>
      </c>
      <c r="G448" s="196"/>
      <c r="H448" s="199">
        <v>90</v>
      </c>
      <c r="I448" s="200"/>
      <c r="J448" s="196"/>
      <c r="K448" s="196"/>
      <c r="L448" s="201"/>
      <c r="M448" s="202"/>
      <c r="N448" s="203"/>
      <c r="O448" s="203"/>
      <c r="P448" s="203"/>
      <c r="Q448" s="203"/>
      <c r="R448" s="203"/>
      <c r="S448" s="203"/>
      <c r="T448" s="204"/>
      <c r="AT448" s="205" t="s">
        <v>116</v>
      </c>
      <c r="AU448" s="205" t="s">
        <v>80</v>
      </c>
      <c r="AV448" s="13" t="s">
        <v>82</v>
      </c>
      <c r="AW448" s="13" t="s">
        <v>34</v>
      </c>
      <c r="AX448" s="13" t="s">
        <v>80</v>
      </c>
      <c r="AY448" s="205" t="s">
        <v>109</v>
      </c>
    </row>
    <row r="449" spans="1:65" s="2" customFormat="1" ht="16.5" customHeight="1">
      <c r="A449" s="35"/>
      <c r="B449" s="36"/>
      <c r="C449" s="167" t="s">
        <v>658</v>
      </c>
      <c r="D449" s="167" t="s">
        <v>110</v>
      </c>
      <c r="E449" s="168" t="s">
        <v>659</v>
      </c>
      <c r="F449" s="169" t="s">
        <v>660</v>
      </c>
      <c r="G449" s="170" t="s">
        <v>179</v>
      </c>
      <c r="H449" s="171">
        <v>27.8</v>
      </c>
      <c r="I449" s="172"/>
      <c r="J449" s="173">
        <f>ROUND(I449*H449,2)</f>
        <v>0</v>
      </c>
      <c r="K449" s="169" t="s">
        <v>151</v>
      </c>
      <c r="L449" s="40"/>
      <c r="M449" s="174" t="s">
        <v>19</v>
      </c>
      <c r="N449" s="175" t="s">
        <v>45</v>
      </c>
      <c r="O449" s="66"/>
      <c r="P449" s="176">
        <f>O449*H449</f>
        <v>0</v>
      </c>
      <c r="Q449" s="176">
        <v>0</v>
      </c>
      <c r="R449" s="176">
        <f>Q449*H449</f>
        <v>0</v>
      </c>
      <c r="S449" s="176">
        <v>0</v>
      </c>
      <c r="T449" s="177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78" t="s">
        <v>114</v>
      </c>
      <c r="AT449" s="178" t="s">
        <v>110</v>
      </c>
      <c r="AU449" s="178" t="s">
        <v>80</v>
      </c>
      <c r="AY449" s="18" t="s">
        <v>109</v>
      </c>
      <c r="BE449" s="179">
        <f>IF(N449="základní",J449,0)</f>
        <v>0</v>
      </c>
      <c r="BF449" s="179">
        <f>IF(N449="snížená",J449,0)</f>
        <v>0</v>
      </c>
      <c r="BG449" s="179">
        <f>IF(N449="zákl. přenesená",J449,0)</f>
        <v>0</v>
      </c>
      <c r="BH449" s="179">
        <f>IF(N449="sníž. přenesená",J449,0)</f>
        <v>0</v>
      </c>
      <c r="BI449" s="179">
        <f>IF(N449="nulová",J449,0)</f>
        <v>0</v>
      </c>
      <c r="BJ449" s="18" t="s">
        <v>114</v>
      </c>
      <c r="BK449" s="179">
        <f>ROUND(I449*H449,2)</f>
        <v>0</v>
      </c>
      <c r="BL449" s="18" t="s">
        <v>114</v>
      </c>
      <c r="BM449" s="178" t="s">
        <v>661</v>
      </c>
    </row>
    <row r="450" spans="1:65" s="2" customFormat="1">
      <c r="A450" s="35"/>
      <c r="B450" s="36"/>
      <c r="C450" s="37"/>
      <c r="D450" s="180" t="s">
        <v>115</v>
      </c>
      <c r="E450" s="37"/>
      <c r="F450" s="181" t="s">
        <v>662</v>
      </c>
      <c r="G450" s="37"/>
      <c r="H450" s="37"/>
      <c r="I450" s="182"/>
      <c r="J450" s="37"/>
      <c r="K450" s="37"/>
      <c r="L450" s="40"/>
      <c r="M450" s="183"/>
      <c r="N450" s="184"/>
      <c r="O450" s="66"/>
      <c r="P450" s="66"/>
      <c r="Q450" s="66"/>
      <c r="R450" s="66"/>
      <c r="S450" s="66"/>
      <c r="T450" s="67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115</v>
      </c>
      <c r="AU450" s="18" t="s">
        <v>80</v>
      </c>
    </row>
    <row r="451" spans="1:65" s="2" customFormat="1">
      <c r="A451" s="35"/>
      <c r="B451" s="36"/>
      <c r="C451" s="37"/>
      <c r="D451" s="212" t="s">
        <v>153</v>
      </c>
      <c r="E451" s="37"/>
      <c r="F451" s="213" t="s">
        <v>663</v>
      </c>
      <c r="G451" s="37"/>
      <c r="H451" s="37"/>
      <c r="I451" s="182"/>
      <c r="J451" s="37"/>
      <c r="K451" s="37"/>
      <c r="L451" s="40"/>
      <c r="M451" s="183"/>
      <c r="N451" s="184"/>
      <c r="O451" s="66"/>
      <c r="P451" s="66"/>
      <c r="Q451" s="66"/>
      <c r="R451" s="66"/>
      <c r="S451" s="66"/>
      <c r="T451" s="67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153</v>
      </c>
      <c r="AU451" s="18" t="s">
        <v>80</v>
      </c>
    </row>
    <row r="452" spans="1:65" s="12" customFormat="1">
      <c r="B452" s="185"/>
      <c r="C452" s="186"/>
      <c r="D452" s="180" t="s">
        <v>116</v>
      </c>
      <c r="E452" s="187" t="s">
        <v>19</v>
      </c>
      <c r="F452" s="188" t="s">
        <v>664</v>
      </c>
      <c r="G452" s="186"/>
      <c r="H452" s="187" t="s">
        <v>19</v>
      </c>
      <c r="I452" s="189"/>
      <c r="J452" s="186"/>
      <c r="K452" s="186"/>
      <c r="L452" s="190"/>
      <c r="M452" s="191"/>
      <c r="N452" s="192"/>
      <c r="O452" s="192"/>
      <c r="P452" s="192"/>
      <c r="Q452" s="192"/>
      <c r="R452" s="192"/>
      <c r="S452" s="192"/>
      <c r="T452" s="193"/>
      <c r="AT452" s="194" t="s">
        <v>116</v>
      </c>
      <c r="AU452" s="194" t="s">
        <v>80</v>
      </c>
      <c r="AV452" s="12" t="s">
        <v>80</v>
      </c>
      <c r="AW452" s="12" t="s">
        <v>34</v>
      </c>
      <c r="AX452" s="12" t="s">
        <v>72</v>
      </c>
      <c r="AY452" s="194" t="s">
        <v>109</v>
      </c>
    </row>
    <row r="453" spans="1:65" s="13" customFormat="1">
      <c r="B453" s="195"/>
      <c r="C453" s="196"/>
      <c r="D453" s="180" t="s">
        <v>116</v>
      </c>
      <c r="E453" s="197" t="s">
        <v>19</v>
      </c>
      <c r="F453" s="198" t="s">
        <v>665</v>
      </c>
      <c r="G453" s="196"/>
      <c r="H453" s="199">
        <v>18.399999999999999</v>
      </c>
      <c r="I453" s="200"/>
      <c r="J453" s="196"/>
      <c r="K453" s="196"/>
      <c r="L453" s="201"/>
      <c r="M453" s="202"/>
      <c r="N453" s="203"/>
      <c r="O453" s="203"/>
      <c r="P453" s="203"/>
      <c r="Q453" s="203"/>
      <c r="R453" s="203"/>
      <c r="S453" s="203"/>
      <c r="T453" s="204"/>
      <c r="AT453" s="205" t="s">
        <v>116</v>
      </c>
      <c r="AU453" s="205" t="s">
        <v>80</v>
      </c>
      <c r="AV453" s="13" t="s">
        <v>82</v>
      </c>
      <c r="AW453" s="13" t="s">
        <v>34</v>
      </c>
      <c r="AX453" s="13" t="s">
        <v>72</v>
      </c>
      <c r="AY453" s="205" t="s">
        <v>109</v>
      </c>
    </row>
    <row r="454" spans="1:65" s="12" customFormat="1">
      <c r="B454" s="185"/>
      <c r="C454" s="186"/>
      <c r="D454" s="180" t="s">
        <v>116</v>
      </c>
      <c r="E454" s="187" t="s">
        <v>19</v>
      </c>
      <c r="F454" s="188" t="s">
        <v>666</v>
      </c>
      <c r="G454" s="186"/>
      <c r="H454" s="187" t="s">
        <v>19</v>
      </c>
      <c r="I454" s="189"/>
      <c r="J454" s="186"/>
      <c r="K454" s="186"/>
      <c r="L454" s="190"/>
      <c r="M454" s="191"/>
      <c r="N454" s="192"/>
      <c r="O454" s="192"/>
      <c r="P454" s="192"/>
      <c r="Q454" s="192"/>
      <c r="R454" s="192"/>
      <c r="S454" s="192"/>
      <c r="T454" s="193"/>
      <c r="AT454" s="194" t="s">
        <v>116</v>
      </c>
      <c r="AU454" s="194" t="s">
        <v>80</v>
      </c>
      <c r="AV454" s="12" t="s">
        <v>80</v>
      </c>
      <c r="AW454" s="12" t="s">
        <v>34</v>
      </c>
      <c r="AX454" s="12" t="s">
        <v>72</v>
      </c>
      <c r="AY454" s="194" t="s">
        <v>109</v>
      </c>
    </row>
    <row r="455" spans="1:65" s="13" customFormat="1">
      <c r="B455" s="195"/>
      <c r="C455" s="196"/>
      <c r="D455" s="180" t="s">
        <v>116</v>
      </c>
      <c r="E455" s="197" t="s">
        <v>19</v>
      </c>
      <c r="F455" s="198" t="s">
        <v>667</v>
      </c>
      <c r="G455" s="196"/>
      <c r="H455" s="199">
        <v>9.4</v>
      </c>
      <c r="I455" s="200"/>
      <c r="J455" s="196"/>
      <c r="K455" s="196"/>
      <c r="L455" s="201"/>
      <c r="M455" s="202"/>
      <c r="N455" s="203"/>
      <c r="O455" s="203"/>
      <c r="P455" s="203"/>
      <c r="Q455" s="203"/>
      <c r="R455" s="203"/>
      <c r="S455" s="203"/>
      <c r="T455" s="204"/>
      <c r="AT455" s="205" t="s">
        <v>116</v>
      </c>
      <c r="AU455" s="205" t="s">
        <v>80</v>
      </c>
      <c r="AV455" s="13" t="s">
        <v>82</v>
      </c>
      <c r="AW455" s="13" t="s">
        <v>34</v>
      </c>
      <c r="AX455" s="13" t="s">
        <v>72</v>
      </c>
      <c r="AY455" s="205" t="s">
        <v>109</v>
      </c>
    </row>
    <row r="456" spans="1:65" s="15" customFormat="1">
      <c r="B456" s="214"/>
      <c r="C456" s="215"/>
      <c r="D456" s="180" t="s">
        <v>116</v>
      </c>
      <c r="E456" s="216" t="s">
        <v>19</v>
      </c>
      <c r="F456" s="217" t="s">
        <v>176</v>
      </c>
      <c r="G456" s="215"/>
      <c r="H456" s="218">
        <v>27.8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116</v>
      </c>
      <c r="AU456" s="224" t="s">
        <v>80</v>
      </c>
      <c r="AV456" s="15" t="s">
        <v>114</v>
      </c>
      <c r="AW456" s="15" t="s">
        <v>34</v>
      </c>
      <c r="AX456" s="15" t="s">
        <v>80</v>
      </c>
      <c r="AY456" s="224" t="s">
        <v>109</v>
      </c>
    </row>
    <row r="457" spans="1:65" s="2" customFormat="1" ht="16.5" customHeight="1">
      <c r="A457" s="35"/>
      <c r="B457" s="36"/>
      <c r="C457" s="167" t="s">
        <v>369</v>
      </c>
      <c r="D457" s="167" t="s">
        <v>110</v>
      </c>
      <c r="E457" s="168" t="s">
        <v>668</v>
      </c>
      <c r="F457" s="169" t="s">
        <v>669</v>
      </c>
      <c r="G457" s="170" t="s">
        <v>202</v>
      </c>
      <c r="H457" s="171">
        <v>43.823999999999998</v>
      </c>
      <c r="I457" s="172"/>
      <c r="J457" s="173">
        <f>ROUND(I457*H457,2)</f>
        <v>0</v>
      </c>
      <c r="K457" s="169" t="s">
        <v>151</v>
      </c>
      <c r="L457" s="40"/>
      <c r="M457" s="174" t="s">
        <v>19</v>
      </c>
      <c r="N457" s="175" t="s">
        <v>45</v>
      </c>
      <c r="O457" s="66"/>
      <c r="P457" s="176">
        <f>O457*H457</f>
        <v>0</v>
      </c>
      <c r="Q457" s="176">
        <v>0.12</v>
      </c>
      <c r="R457" s="176">
        <f>Q457*H457</f>
        <v>5.2588799999999996</v>
      </c>
      <c r="S457" s="176">
        <v>2.4900000000000002</v>
      </c>
      <c r="T457" s="177">
        <f>S457*H457</f>
        <v>109.12176000000001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178" t="s">
        <v>114</v>
      </c>
      <c r="AT457" s="178" t="s">
        <v>110</v>
      </c>
      <c r="AU457" s="178" t="s">
        <v>80</v>
      </c>
      <c r="AY457" s="18" t="s">
        <v>109</v>
      </c>
      <c r="BE457" s="179">
        <f>IF(N457="základní",J457,0)</f>
        <v>0</v>
      </c>
      <c r="BF457" s="179">
        <f>IF(N457="snížená",J457,0)</f>
        <v>0</v>
      </c>
      <c r="BG457" s="179">
        <f>IF(N457="zákl. přenesená",J457,0)</f>
        <v>0</v>
      </c>
      <c r="BH457" s="179">
        <f>IF(N457="sníž. přenesená",J457,0)</f>
        <v>0</v>
      </c>
      <c r="BI457" s="179">
        <f>IF(N457="nulová",J457,0)</f>
        <v>0</v>
      </c>
      <c r="BJ457" s="18" t="s">
        <v>114</v>
      </c>
      <c r="BK457" s="179">
        <f>ROUND(I457*H457,2)</f>
        <v>0</v>
      </c>
      <c r="BL457" s="18" t="s">
        <v>114</v>
      </c>
      <c r="BM457" s="178" t="s">
        <v>670</v>
      </c>
    </row>
    <row r="458" spans="1:65" s="2" customFormat="1">
      <c r="A458" s="35"/>
      <c r="B458" s="36"/>
      <c r="C458" s="37"/>
      <c r="D458" s="180" t="s">
        <v>115</v>
      </c>
      <c r="E458" s="37"/>
      <c r="F458" s="181" t="s">
        <v>671</v>
      </c>
      <c r="G458" s="37"/>
      <c r="H458" s="37"/>
      <c r="I458" s="182"/>
      <c r="J458" s="37"/>
      <c r="K458" s="37"/>
      <c r="L458" s="40"/>
      <c r="M458" s="183"/>
      <c r="N458" s="184"/>
      <c r="O458" s="66"/>
      <c r="P458" s="66"/>
      <c r="Q458" s="66"/>
      <c r="R458" s="66"/>
      <c r="S458" s="66"/>
      <c r="T458" s="67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T458" s="18" t="s">
        <v>115</v>
      </c>
      <c r="AU458" s="18" t="s">
        <v>80</v>
      </c>
    </row>
    <row r="459" spans="1:65" s="2" customFormat="1">
      <c r="A459" s="35"/>
      <c r="B459" s="36"/>
      <c r="C459" s="37"/>
      <c r="D459" s="212" t="s">
        <v>153</v>
      </c>
      <c r="E459" s="37"/>
      <c r="F459" s="213" t="s">
        <v>672</v>
      </c>
      <c r="G459" s="37"/>
      <c r="H459" s="37"/>
      <c r="I459" s="182"/>
      <c r="J459" s="37"/>
      <c r="K459" s="37"/>
      <c r="L459" s="40"/>
      <c r="M459" s="183"/>
      <c r="N459" s="184"/>
      <c r="O459" s="66"/>
      <c r="P459" s="66"/>
      <c r="Q459" s="66"/>
      <c r="R459" s="66"/>
      <c r="S459" s="66"/>
      <c r="T459" s="67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153</v>
      </c>
      <c r="AU459" s="18" t="s">
        <v>80</v>
      </c>
    </row>
    <row r="460" spans="1:65" s="13" customFormat="1">
      <c r="B460" s="195"/>
      <c r="C460" s="196"/>
      <c r="D460" s="180" t="s">
        <v>116</v>
      </c>
      <c r="E460" s="197" t="s">
        <v>19</v>
      </c>
      <c r="F460" s="198" t="s">
        <v>673</v>
      </c>
      <c r="G460" s="196"/>
      <c r="H460" s="199">
        <v>43.823999999999998</v>
      </c>
      <c r="I460" s="200"/>
      <c r="J460" s="196"/>
      <c r="K460" s="196"/>
      <c r="L460" s="201"/>
      <c r="M460" s="202"/>
      <c r="N460" s="203"/>
      <c r="O460" s="203"/>
      <c r="P460" s="203"/>
      <c r="Q460" s="203"/>
      <c r="R460" s="203"/>
      <c r="S460" s="203"/>
      <c r="T460" s="204"/>
      <c r="AT460" s="205" t="s">
        <v>116</v>
      </c>
      <c r="AU460" s="205" t="s">
        <v>80</v>
      </c>
      <c r="AV460" s="13" t="s">
        <v>82</v>
      </c>
      <c r="AW460" s="13" t="s">
        <v>34</v>
      </c>
      <c r="AX460" s="13" t="s">
        <v>80</v>
      </c>
      <c r="AY460" s="205" t="s">
        <v>109</v>
      </c>
    </row>
    <row r="461" spans="1:65" s="2" customFormat="1" ht="16.5" customHeight="1">
      <c r="A461" s="35"/>
      <c r="B461" s="36"/>
      <c r="C461" s="167" t="s">
        <v>674</v>
      </c>
      <c r="D461" s="167" t="s">
        <v>110</v>
      </c>
      <c r="E461" s="168" t="s">
        <v>675</v>
      </c>
      <c r="F461" s="169" t="s">
        <v>676</v>
      </c>
      <c r="G461" s="170" t="s">
        <v>202</v>
      </c>
      <c r="H461" s="171">
        <v>5.6749999999999998</v>
      </c>
      <c r="I461" s="172"/>
      <c r="J461" s="173">
        <f>ROUND(I461*H461,2)</f>
        <v>0</v>
      </c>
      <c r="K461" s="169" t="s">
        <v>151</v>
      </c>
      <c r="L461" s="40"/>
      <c r="M461" s="174" t="s">
        <v>19</v>
      </c>
      <c r="N461" s="175" t="s">
        <v>45</v>
      </c>
      <c r="O461" s="66"/>
      <c r="P461" s="176">
        <f>O461*H461</f>
        <v>0</v>
      </c>
      <c r="Q461" s="176">
        <v>0.12</v>
      </c>
      <c r="R461" s="176">
        <f>Q461*H461</f>
        <v>0.68099999999999994</v>
      </c>
      <c r="S461" s="176">
        <v>2.2000000000000002</v>
      </c>
      <c r="T461" s="177">
        <f>S461*H461</f>
        <v>12.485000000000001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178" t="s">
        <v>114</v>
      </c>
      <c r="AT461" s="178" t="s">
        <v>110</v>
      </c>
      <c r="AU461" s="178" t="s">
        <v>80</v>
      </c>
      <c r="AY461" s="18" t="s">
        <v>109</v>
      </c>
      <c r="BE461" s="179">
        <f>IF(N461="základní",J461,0)</f>
        <v>0</v>
      </c>
      <c r="BF461" s="179">
        <f>IF(N461="snížená",J461,0)</f>
        <v>0</v>
      </c>
      <c r="BG461" s="179">
        <f>IF(N461="zákl. přenesená",J461,0)</f>
        <v>0</v>
      </c>
      <c r="BH461" s="179">
        <f>IF(N461="sníž. přenesená",J461,0)</f>
        <v>0</v>
      </c>
      <c r="BI461" s="179">
        <f>IF(N461="nulová",J461,0)</f>
        <v>0</v>
      </c>
      <c r="BJ461" s="18" t="s">
        <v>114</v>
      </c>
      <c r="BK461" s="179">
        <f>ROUND(I461*H461,2)</f>
        <v>0</v>
      </c>
      <c r="BL461" s="18" t="s">
        <v>114</v>
      </c>
      <c r="BM461" s="178" t="s">
        <v>677</v>
      </c>
    </row>
    <row r="462" spans="1:65" s="2" customFormat="1">
      <c r="A462" s="35"/>
      <c r="B462" s="36"/>
      <c r="C462" s="37"/>
      <c r="D462" s="180" t="s">
        <v>115</v>
      </c>
      <c r="E462" s="37"/>
      <c r="F462" s="181" t="s">
        <v>678</v>
      </c>
      <c r="G462" s="37"/>
      <c r="H462" s="37"/>
      <c r="I462" s="182"/>
      <c r="J462" s="37"/>
      <c r="K462" s="37"/>
      <c r="L462" s="40"/>
      <c r="M462" s="183"/>
      <c r="N462" s="184"/>
      <c r="O462" s="66"/>
      <c r="P462" s="66"/>
      <c r="Q462" s="66"/>
      <c r="R462" s="66"/>
      <c r="S462" s="66"/>
      <c r="T462" s="67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8" t="s">
        <v>115</v>
      </c>
      <c r="AU462" s="18" t="s">
        <v>80</v>
      </c>
    </row>
    <row r="463" spans="1:65" s="2" customFormat="1">
      <c r="A463" s="35"/>
      <c r="B463" s="36"/>
      <c r="C463" s="37"/>
      <c r="D463" s="212" t="s">
        <v>153</v>
      </c>
      <c r="E463" s="37"/>
      <c r="F463" s="213" t="s">
        <v>679</v>
      </c>
      <c r="G463" s="37"/>
      <c r="H463" s="37"/>
      <c r="I463" s="182"/>
      <c r="J463" s="37"/>
      <c r="K463" s="37"/>
      <c r="L463" s="40"/>
      <c r="M463" s="183"/>
      <c r="N463" s="184"/>
      <c r="O463" s="66"/>
      <c r="P463" s="66"/>
      <c r="Q463" s="66"/>
      <c r="R463" s="66"/>
      <c r="S463" s="66"/>
      <c r="T463" s="67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153</v>
      </c>
      <c r="AU463" s="18" t="s">
        <v>80</v>
      </c>
    </row>
    <row r="464" spans="1:65" s="12" customFormat="1">
      <c r="B464" s="185"/>
      <c r="C464" s="186"/>
      <c r="D464" s="180" t="s">
        <v>116</v>
      </c>
      <c r="E464" s="187" t="s">
        <v>19</v>
      </c>
      <c r="F464" s="188" t="s">
        <v>680</v>
      </c>
      <c r="G464" s="186"/>
      <c r="H464" s="187" t="s">
        <v>19</v>
      </c>
      <c r="I464" s="189"/>
      <c r="J464" s="186"/>
      <c r="K464" s="186"/>
      <c r="L464" s="190"/>
      <c r="M464" s="191"/>
      <c r="N464" s="192"/>
      <c r="O464" s="192"/>
      <c r="P464" s="192"/>
      <c r="Q464" s="192"/>
      <c r="R464" s="192"/>
      <c r="S464" s="192"/>
      <c r="T464" s="193"/>
      <c r="AT464" s="194" t="s">
        <v>116</v>
      </c>
      <c r="AU464" s="194" t="s">
        <v>80</v>
      </c>
      <c r="AV464" s="12" t="s">
        <v>80</v>
      </c>
      <c r="AW464" s="12" t="s">
        <v>34</v>
      </c>
      <c r="AX464" s="12" t="s">
        <v>72</v>
      </c>
      <c r="AY464" s="194" t="s">
        <v>109</v>
      </c>
    </row>
    <row r="465" spans="1:65" s="13" customFormat="1">
      <c r="B465" s="195"/>
      <c r="C465" s="196"/>
      <c r="D465" s="180" t="s">
        <v>116</v>
      </c>
      <c r="E465" s="197" t="s">
        <v>19</v>
      </c>
      <c r="F465" s="198" t="s">
        <v>681</v>
      </c>
      <c r="G465" s="196"/>
      <c r="H465" s="199">
        <v>5.6749999999999998</v>
      </c>
      <c r="I465" s="200"/>
      <c r="J465" s="196"/>
      <c r="K465" s="196"/>
      <c r="L465" s="201"/>
      <c r="M465" s="202"/>
      <c r="N465" s="203"/>
      <c r="O465" s="203"/>
      <c r="P465" s="203"/>
      <c r="Q465" s="203"/>
      <c r="R465" s="203"/>
      <c r="S465" s="203"/>
      <c r="T465" s="204"/>
      <c r="AT465" s="205" t="s">
        <v>116</v>
      </c>
      <c r="AU465" s="205" t="s">
        <v>80</v>
      </c>
      <c r="AV465" s="13" t="s">
        <v>82</v>
      </c>
      <c r="AW465" s="13" t="s">
        <v>34</v>
      </c>
      <c r="AX465" s="13" t="s">
        <v>80</v>
      </c>
      <c r="AY465" s="205" t="s">
        <v>109</v>
      </c>
    </row>
    <row r="466" spans="1:65" s="2" customFormat="1" ht="21.75" customHeight="1">
      <c r="A466" s="35"/>
      <c r="B466" s="36"/>
      <c r="C466" s="167" t="s">
        <v>376</v>
      </c>
      <c r="D466" s="167" t="s">
        <v>110</v>
      </c>
      <c r="E466" s="168" t="s">
        <v>682</v>
      </c>
      <c r="F466" s="169" t="s">
        <v>683</v>
      </c>
      <c r="G466" s="170" t="s">
        <v>238</v>
      </c>
      <c r="H466" s="171">
        <v>0.13100000000000001</v>
      </c>
      <c r="I466" s="172"/>
      <c r="J466" s="173">
        <f>ROUND(I466*H466,2)</f>
        <v>0</v>
      </c>
      <c r="K466" s="169" t="s">
        <v>151</v>
      </c>
      <c r="L466" s="40"/>
      <c r="M466" s="174" t="s">
        <v>19</v>
      </c>
      <c r="N466" s="175" t="s">
        <v>45</v>
      </c>
      <c r="O466" s="66"/>
      <c r="P466" s="176">
        <f>O466*H466</f>
        <v>0</v>
      </c>
      <c r="Q466" s="176">
        <v>0</v>
      </c>
      <c r="R466" s="176">
        <f>Q466*H466</f>
        <v>0</v>
      </c>
      <c r="S466" s="176">
        <v>1.2609999999999999</v>
      </c>
      <c r="T466" s="177">
        <f>S466*H466</f>
        <v>0.165191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78" t="s">
        <v>114</v>
      </c>
      <c r="AT466" s="178" t="s">
        <v>110</v>
      </c>
      <c r="AU466" s="178" t="s">
        <v>80</v>
      </c>
      <c r="AY466" s="18" t="s">
        <v>109</v>
      </c>
      <c r="BE466" s="179">
        <f>IF(N466="základní",J466,0)</f>
        <v>0</v>
      </c>
      <c r="BF466" s="179">
        <f>IF(N466="snížená",J466,0)</f>
        <v>0</v>
      </c>
      <c r="BG466" s="179">
        <f>IF(N466="zákl. přenesená",J466,0)</f>
        <v>0</v>
      </c>
      <c r="BH466" s="179">
        <f>IF(N466="sníž. přenesená",J466,0)</f>
        <v>0</v>
      </c>
      <c r="BI466" s="179">
        <f>IF(N466="nulová",J466,0)</f>
        <v>0</v>
      </c>
      <c r="BJ466" s="18" t="s">
        <v>114</v>
      </c>
      <c r="BK466" s="179">
        <f>ROUND(I466*H466,2)</f>
        <v>0</v>
      </c>
      <c r="BL466" s="18" t="s">
        <v>114</v>
      </c>
      <c r="BM466" s="178" t="s">
        <v>684</v>
      </c>
    </row>
    <row r="467" spans="1:65" s="2" customFormat="1" ht="19.5">
      <c r="A467" s="35"/>
      <c r="B467" s="36"/>
      <c r="C467" s="37"/>
      <c r="D467" s="180" t="s">
        <v>115</v>
      </c>
      <c r="E467" s="37"/>
      <c r="F467" s="181" t="s">
        <v>685</v>
      </c>
      <c r="G467" s="37"/>
      <c r="H467" s="37"/>
      <c r="I467" s="182"/>
      <c r="J467" s="37"/>
      <c r="K467" s="37"/>
      <c r="L467" s="40"/>
      <c r="M467" s="183"/>
      <c r="N467" s="184"/>
      <c r="O467" s="66"/>
      <c r="P467" s="66"/>
      <c r="Q467" s="66"/>
      <c r="R467" s="66"/>
      <c r="S467" s="66"/>
      <c r="T467" s="67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115</v>
      </c>
      <c r="AU467" s="18" t="s">
        <v>80</v>
      </c>
    </row>
    <row r="468" spans="1:65" s="2" customFormat="1">
      <c r="A468" s="35"/>
      <c r="B468" s="36"/>
      <c r="C468" s="37"/>
      <c r="D468" s="212" t="s">
        <v>153</v>
      </c>
      <c r="E468" s="37"/>
      <c r="F468" s="213" t="s">
        <v>686</v>
      </c>
      <c r="G468" s="37"/>
      <c r="H468" s="37"/>
      <c r="I468" s="182"/>
      <c r="J468" s="37"/>
      <c r="K468" s="37"/>
      <c r="L468" s="40"/>
      <c r="M468" s="183"/>
      <c r="N468" s="184"/>
      <c r="O468" s="66"/>
      <c r="P468" s="66"/>
      <c r="Q468" s="66"/>
      <c r="R468" s="66"/>
      <c r="S468" s="66"/>
      <c r="T468" s="67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153</v>
      </c>
      <c r="AU468" s="18" t="s">
        <v>80</v>
      </c>
    </row>
    <row r="469" spans="1:65" s="12" customFormat="1">
      <c r="B469" s="185"/>
      <c r="C469" s="186"/>
      <c r="D469" s="180" t="s">
        <v>116</v>
      </c>
      <c r="E469" s="187" t="s">
        <v>19</v>
      </c>
      <c r="F469" s="188" t="s">
        <v>687</v>
      </c>
      <c r="G469" s="186"/>
      <c r="H469" s="187" t="s">
        <v>19</v>
      </c>
      <c r="I469" s="189"/>
      <c r="J469" s="186"/>
      <c r="K469" s="186"/>
      <c r="L469" s="190"/>
      <c r="M469" s="191"/>
      <c r="N469" s="192"/>
      <c r="O469" s="192"/>
      <c r="P469" s="192"/>
      <c r="Q469" s="192"/>
      <c r="R469" s="192"/>
      <c r="S469" s="192"/>
      <c r="T469" s="193"/>
      <c r="AT469" s="194" t="s">
        <v>116</v>
      </c>
      <c r="AU469" s="194" t="s">
        <v>80</v>
      </c>
      <c r="AV469" s="12" t="s">
        <v>80</v>
      </c>
      <c r="AW469" s="12" t="s">
        <v>34</v>
      </c>
      <c r="AX469" s="12" t="s">
        <v>72</v>
      </c>
      <c r="AY469" s="194" t="s">
        <v>109</v>
      </c>
    </row>
    <row r="470" spans="1:65" s="13" customFormat="1">
      <c r="B470" s="195"/>
      <c r="C470" s="196"/>
      <c r="D470" s="180" t="s">
        <v>116</v>
      </c>
      <c r="E470" s="197" t="s">
        <v>19</v>
      </c>
      <c r="F470" s="198" t="s">
        <v>688</v>
      </c>
      <c r="G470" s="196"/>
      <c r="H470" s="199">
        <v>0.13100000000000001</v>
      </c>
      <c r="I470" s="200"/>
      <c r="J470" s="196"/>
      <c r="K470" s="196"/>
      <c r="L470" s="201"/>
      <c r="M470" s="202"/>
      <c r="N470" s="203"/>
      <c r="O470" s="203"/>
      <c r="P470" s="203"/>
      <c r="Q470" s="203"/>
      <c r="R470" s="203"/>
      <c r="S470" s="203"/>
      <c r="T470" s="204"/>
      <c r="AT470" s="205" t="s">
        <v>116</v>
      </c>
      <c r="AU470" s="205" t="s">
        <v>80</v>
      </c>
      <c r="AV470" s="13" t="s">
        <v>82</v>
      </c>
      <c r="AW470" s="13" t="s">
        <v>34</v>
      </c>
      <c r="AX470" s="13" t="s">
        <v>80</v>
      </c>
      <c r="AY470" s="205" t="s">
        <v>109</v>
      </c>
    </row>
    <row r="471" spans="1:65" s="2" customFormat="1" ht="21.75" customHeight="1">
      <c r="A471" s="35"/>
      <c r="B471" s="36"/>
      <c r="C471" s="167" t="s">
        <v>689</v>
      </c>
      <c r="D471" s="167" t="s">
        <v>110</v>
      </c>
      <c r="E471" s="168" t="s">
        <v>690</v>
      </c>
      <c r="F471" s="169" t="s">
        <v>691</v>
      </c>
      <c r="G471" s="170" t="s">
        <v>238</v>
      </c>
      <c r="H471" s="171">
        <v>1.907</v>
      </c>
      <c r="I471" s="172"/>
      <c r="J471" s="173">
        <f>ROUND(I471*H471,2)</f>
        <v>0</v>
      </c>
      <c r="K471" s="169" t="s">
        <v>151</v>
      </c>
      <c r="L471" s="40"/>
      <c r="M471" s="174" t="s">
        <v>19</v>
      </c>
      <c r="N471" s="175" t="s">
        <v>45</v>
      </c>
      <c r="O471" s="66"/>
      <c r="P471" s="176">
        <f>O471*H471</f>
        <v>0</v>
      </c>
      <c r="Q471" s="176">
        <v>0</v>
      </c>
      <c r="R471" s="176">
        <f>Q471*H471</f>
        <v>0</v>
      </c>
      <c r="S471" s="176">
        <v>1.25</v>
      </c>
      <c r="T471" s="177">
        <f>S471*H471</f>
        <v>2.38375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78" t="s">
        <v>114</v>
      </c>
      <c r="AT471" s="178" t="s">
        <v>110</v>
      </c>
      <c r="AU471" s="178" t="s">
        <v>80</v>
      </c>
      <c r="AY471" s="18" t="s">
        <v>109</v>
      </c>
      <c r="BE471" s="179">
        <f>IF(N471="základní",J471,0)</f>
        <v>0</v>
      </c>
      <c r="BF471" s="179">
        <f>IF(N471="snížená",J471,0)</f>
        <v>0</v>
      </c>
      <c r="BG471" s="179">
        <f>IF(N471="zákl. přenesená",J471,0)</f>
        <v>0</v>
      </c>
      <c r="BH471" s="179">
        <f>IF(N471="sníž. přenesená",J471,0)</f>
        <v>0</v>
      </c>
      <c r="BI471" s="179">
        <f>IF(N471="nulová",J471,0)</f>
        <v>0</v>
      </c>
      <c r="BJ471" s="18" t="s">
        <v>114</v>
      </c>
      <c r="BK471" s="179">
        <f>ROUND(I471*H471,2)</f>
        <v>0</v>
      </c>
      <c r="BL471" s="18" t="s">
        <v>114</v>
      </c>
      <c r="BM471" s="178" t="s">
        <v>692</v>
      </c>
    </row>
    <row r="472" spans="1:65" s="2" customFormat="1" ht="19.5">
      <c r="A472" s="35"/>
      <c r="B472" s="36"/>
      <c r="C472" s="37"/>
      <c r="D472" s="180" t="s">
        <v>115</v>
      </c>
      <c r="E472" s="37"/>
      <c r="F472" s="181" t="s">
        <v>693</v>
      </c>
      <c r="G472" s="37"/>
      <c r="H472" s="37"/>
      <c r="I472" s="182"/>
      <c r="J472" s="37"/>
      <c r="K472" s="37"/>
      <c r="L472" s="40"/>
      <c r="M472" s="183"/>
      <c r="N472" s="184"/>
      <c r="O472" s="66"/>
      <c r="P472" s="66"/>
      <c r="Q472" s="66"/>
      <c r="R472" s="66"/>
      <c r="S472" s="66"/>
      <c r="T472" s="67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115</v>
      </c>
      <c r="AU472" s="18" t="s">
        <v>80</v>
      </c>
    </row>
    <row r="473" spans="1:65" s="2" customFormat="1">
      <c r="A473" s="35"/>
      <c r="B473" s="36"/>
      <c r="C473" s="37"/>
      <c r="D473" s="212" t="s">
        <v>153</v>
      </c>
      <c r="E473" s="37"/>
      <c r="F473" s="213" t="s">
        <v>694</v>
      </c>
      <c r="G473" s="37"/>
      <c r="H473" s="37"/>
      <c r="I473" s="182"/>
      <c r="J473" s="37"/>
      <c r="K473" s="37"/>
      <c r="L473" s="40"/>
      <c r="M473" s="183"/>
      <c r="N473" s="184"/>
      <c r="O473" s="66"/>
      <c r="P473" s="66"/>
      <c r="Q473" s="66"/>
      <c r="R473" s="66"/>
      <c r="S473" s="66"/>
      <c r="T473" s="67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153</v>
      </c>
      <c r="AU473" s="18" t="s">
        <v>80</v>
      </c>
    </row>
    <row r="474" spans="1:65" s="12" customFormat="1">
      <c r="B474" s="185"/>
      <c r="C474" s="186"/>
      <c r="D474" s="180" t="s">
        <v>116</v>
      </c>
      <c r="E474" s="187" t="s">
        <v>19</v>
      </c>
      <c r="F474" s="188" t="s">
        <v>695</v>
      </c>
      <c r="G474" s="186"/>
      <c r="H474" s="187" t="s">
        <v>19</v>
      </c>
      <c r="I474" s="189"/>
      <c r="J474" s="186"/>
      <c r="K474" s="186"/>
      <c r="L474" s="190"/>
      <c r="M474" s="191"/>
      <c r="N474" s="192"/>
      <c r="O474" s="192"/>
      <c r="P474" s="192"/>
      <c r="Q474" s="192"/>
      <c r="R474" s="192"/>
      <c r="S474" s="192"/>
      <c r="T474" s="193"/>
      <c r="AT474" s="194" t="s">
        <v>116</v>
      </c>
      <c r="AU474" s="194" t="s">
        <v>80</v>
      </c>
      <c r="AV474" s="12" t="s">
        <v>80</v>
      </c>
      <c r="AW474" s="12" t="s">
        <v>34</v>
      </c>
      <c r="AX474" s="12" t="s">
        <v>72</v>
      </c>
      <c r="AY474" s="194" t="s">
        <v>109</v>
      </c>
    </row>
    <row r="475" spans="1:65" s="13" customFormat="1">
      <c r="B475" s="195"/>
      <c r="C475" s="196"/>
      <c r="D475" s="180" t="s">
        <v>116</v>
      </c>
      <c r="E475" s="197" t="s">
        <v>19</v>
      </c>
      <c r="F475" s="198" t="s">
        <v>696</v>
      </c>
      <c r="G475" s="196"/>
      <c r="H475" s="199">
        <v>1.907</v>
      </c>
      <c r="I475" s="200"/>
      <c r="J475" s="196"/>
      <c r="K475" s="196"/>
      <c r="L475" s="201"/>
      <c r="M475" s="202"/>
      <c r="N475" s="203"/>
      <c r="O475" s="203"/>
      <c r="P475" s="203"/>
      <c r="Q475" s="203"/>
      <c r="R475" s="203"/>
      <c r="S475" s="203"/>
      <c r="T475" s="204"/>
      <c r="AT475" s="205" t="s">
        <v>116</v>
      </c>
      <c r="AU475" s="205" t="s">
        <v>80</v>
      </c>
      <c r="AV475" s="13" t="s">
        <v>82</v>
      </c>
      <c r="AW475" s="13" t="s">
        <v>34</v>
      </c>
      <c r="AX475" s="13" t="s">
        <v>80</v>
      </c>
      <c r="AY475" s="205" t="s">
        <v>109</v>
      </c>
    </row>
    <row r="476" spans="1:65" s="2" customFormat="1" ht="16.5" customHeight="1">
      <c r="A476" s="35"/>
      <c r="B476" s="36"/>
      <c r="C476" s="167" t="s">
        <v>382</v>
      </c>
      <c r="D476" s="167" t="s">
        <v>110</v>
      </c>
      <c r="E476" s="168" t="s">
        <v>697</v>
      </c>
      <c r="F476" s="169" t="s">
        <v>698</v>
      </c>
      <c r="G476" s="170" t="s">
        <v>163</v>
      </c>
      <c r="H476" s="171">
        <v>28.992000000000001</v>
      </c>
      <c r="I476" s="172"/>
      <c r="J476" s="173">
        <f>ROUND(I476*H476,2)</f>
        <v>0</v>
      </c>
      <c r="K476" s="169" t="s">
        <v>151</v>
      </c>
      <c r="L476" s="40"/>
      <c r="M476" s="174" t="s">
        <v>19</v>
      </c>
      <c r="N476" s="175" t="s">
        <v>45</v>
      </c>
      <c r="O476" s="66"/>
      <c r="P476" s="176">
        <f>O476*H476</f>
        <v>0</v>
      </c>
      <c r="Q476" s="176">
        <v>3.0300000000000001E-3</v>
      </c>
      <c r="R476" s="176">
        <f>Q476*H476</f>
        <v>8.7845760000000009E-2</v>
      </c>
      <c r="S476" s="176">
        <v>0</v>
      </c>
      <c r="T476" s="177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78" t="s">
        <v>114</v>
      </c>
      <c r="AT476" s="178" t="s">
        <v>110</v>
      </c>
      <c r="AU476" s="178" t="s">
        <v>80</v>
      </c>
      <c r="AY476" s="18" t="s">
        <v>109</v>
      </c>
      <c r="BE476" s="179">
        <f>IF(N476="základní",J476,0)</f>
        <v>0</v>
      </c>
      <c r="BF476" s="179">
        <f>IF(N476="snížená",J476,0)</f>
        <v>0</v>
      </c>
      <c r="BG476" s="179">
        <f>IF(N476="zákl. přenesená",J476,0)</f>
        <v>0</v>
      </c>
      <c r="BH476" s="179">
        <f>IF(N476="sníž. přenesená",J476,0)</f>
        <v>0</v>
      </c>
      <c r="BI476" s="179">
        <f>IF(N476="nulová",J476,0)</f>
        <v>0</v>
      </c>
      <c r="BJ476" s="18" t="s">
        <v>114</v>
      </c>
      <c r="BK476" s="179">
        <f>ROUND(I476*H476,2)</f>
        <v>0</v>
      </c>
      <c r="BL476" s="18" t="s">
        <v>114</v>
      </c>
      <c r="BM476" s="178" t="s">
        <v>699</v>
      </c>
    </row>
    <row r="477" spans="1:65" s="2" customFormat="1">
      <c r="A477" s="35"/>
      <c r="B477" s="36"/>
      <c r="C477" s="37"/>
      <c r="D477" s="180" t="s">
        <v>115</v>
      </c>
      <c r="E477" s="37"/>
      <c r="F477" s="181" t="s">
        <v>700</v>
      </c>
      <c r="G477" s="37"/>
      <c r="H477" s="37"/>
      <c r="I477" s="182"/>
      <c r="J477" s="37"/>
      <c r="K477" s="37"/>
      <c r="L477" s="40"/>
      <c r="M477" s="183"/>
      <c r="N477" s="184"/>
      <c r="O477" s="66"/>
      <c r="P477" s="66"/>
      <c r="Q477" s="66"/>
      <c r="R477" s="66"/>
      <c r="S477" s="66"/>
      <c r="T477" s="67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115</v>
      </c>
      <c r="AU477" s="18" t="s">
        <v>80</v>
      </c>
    </row>
    <row r="478" spans="1:65" s="2" customFormat="1">
      <c r="A478" s="35"/>
      <c r="B478" s="36"/>
      <c r="C478" s="37"/>
      <c r="D478" s="212" t="s">
        <v>153</v>
      </c>
      <c r="E478" s="37"/>
      <c r="F478" s="213" t="s">
        <v>701</v>
      </c>
      <c r="G478" s="37"/>
      <c r="H478" s="37"/>
      <c r="I478" s="182"/>
      <c r="J478" s="37"/>
      <c r="K478" s="37"/>
      <c r="L478" s="40"/>
      <c r="M478" s="183"/>
      <c r="N478" s="184"/>
      <c r="O478" s="66"/>
      <c r="P478" s="66"/>
      <c r="Q478" s="66"/>
      <c r="R478" s="66"/>
      <c r="S478" s="66"/>
      <c r="T478" s="67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153</v>
      </c>
      <c r="AU478" s="18" t="s">
        <v>80</v>
      </c>
    </row>
    <row r="479" spans="1:65" s="12" customFormat="1">
      <c r="B479" s="185"/>
      <c r="C479" s="186"/>
      <c r="D479" s="180" t="s">
        <v>116</v>
      </c>
      <c r="E479" s="187" t="s">
        <v>19</v>
      </c>
      <c r="F479" s="188" t="s">
        <v>702</v>
      </c>
      <c r="G479" s="186"/>
      <c r="H479" s="187" t="s">
        <v>19</v>
      </c>
      <c r="I479" s="189"/>
      <c r="J479" s="186"/>
      <c r="K479" s="186"/>
      <c r="L479" s="190"/>
      <c r="M479" s="191"/>
      <c r="N479" s="192"/>
      <c r="O479" s="192"/>
      <c r="P479" s="192"/>
      <c r="Q479" s="192"/>
      <c r="R479" s="192"/>
      <c r="S479" s="192"/>
      <c r="T479" s="193"/>
      <c r="AT479" s="194" t="s">
        <v>116</v>
      </c>
      <c r="AU479" s="194" t="s">
        <v>80</v>
      </c>
      <c r="AV479" s="12" t="s">
        <v>80</v>
      </c>
      <c r="AW479" s="12" t="s">
        <v>34</v>
      </c>
      <c r="AX479" s="12" t="s">
        <v>72</v>
      </c>
      <c r="AY479" s="194" t="s">
        <v>109</v>
      </c>
    </row>
    <row r="480" spans="1:65" s="13" customFormat="1">
      <c r="B480" s="195"/>
      <c r="C480" s="196"/>
      <c r="D480" s="180" t="s">
        <v>116</v>
      </c>
      <c r="E480" s="197" t="s">
        <v>19</v>
      </c>
      <c r="F480" s="198" t="s">
        <v>703</v>
      </c>
      <c r="G480" s="196"/>
      <c r="H480" s="199">
        <v>28.992000000000001</v>
      </c>
      <c r="I480" s="200"/>
      <c r="J480" s="196"/>
      <c r="K480" s="196"/>
      <c r="L480" s="201"/>
      <c r="M480" s="202"/>
      <c r="N480" s="203"/>
      <c r="O480" s="203"/>
      <c r="P480" s="203"/>
      <c r="Q480" s="203"/>
      <c r="R480" s="203"/>
      <c r="S480" s="203"/>
      <c r="T480" s="204"/>
      <c r="AT480" s="205" t="s">
        <v>116</v>
      </c>
      <c r="AU480" s="205" t="s">
        <v>80</v>
      </c>
      <c r="AV480" s="13" t="s">
        <v>82</v>
      </c>
      <c r="AW480" s="13" t="s">
        <v>34</v>
      </c>
      <c r="AX480" s="13" t="s">
        <v>80</v>
      </c>
      <c r="AY480" s="205" t="s">
        <v>109</v>
      </c>
    </row>
    <row r="481" spans="1:65" s="11" customFormat="1" ht="25.9" customHeight="1">
      <c r="B481" s="153"/>
      <c r="C481" s="154"/>
      <c r="D481" s="155" t="s">
        <v>71</v>
      </c>
      <c r="E481" s="156" t="s">
        <v>704</v>
      </c>
      <c r="F481" s="156" t="s">
        <v>705</v>
      </c>
      <c r="G481" s="154"/>
      <c r="H481" s="154"/>
      <c r="I481" s="157"/>
      <c r="J481" s="158">
        <f>BK481</f>
        <v>0</v>
      </c>
      <c r="K481" s="154"/>
      <c r="L481" s="159"/>
      <c r="M481" s="160"/>
      <c r="N481" s="161"/>
      <c r="O481" s="161"/>
      <c r="P481" s="162">
        <f>P482+SUM(P483:P507)</f>
        <v>0</v>
      </c>
      <c r="Q481" s="161"/>
      <c r="R481" s="162">
        <f>R482+SUM(R483:R507)</f>
        <v>0</v>
      </c>
      <c r="S481" s="161"/>
      <c r="T481" s="163">
        <f>T482+SUM(T483:T507)</f>
        <v>0</v>
      </c>
      <c r="AR481" s="164" t="s">
        <v>80</v>
      </c>
      <c r="AT481" s="165" t="s">
        <v>71</v>
      </c>
      <c r="AU481" s="165" t="s">
        <v>72</v>
      </c>
      <c r="AY481" s="164" t="s">
        <v>109</v>
      </c>
      <c r="BK481" s="166">
        <f>BK482+SUM(BK483:BK507)</f>
        <v>0</v>
      </c>
    </row>
    <row r="482" spans="1:65" s="2" customFormat="1" ht="16.5" customHeight="1">
      <c r="A482" s="35"/>
      <c r="B482" s="36"/>
      <c r="C482" s="167" t="s">
        <v>706</v>
      </c>
      <c r="D482" s="167" t="s">
        <v>110</v>
      </c>
      <c r="E482" s="168" t="s">
        <v>707</v>
      </c>
      <c r="F482" s="169" t="s">
        <v>708</v>
      </c>
      <c r="G482" s="170" t="s">
        <v>238</v>
      </c>
      <c r="H482" s="171">
        <v>38.549999999999997</v>
      </c>
      <c r="I482" s="172"/>
      <c r="J482" s="173">
        <f>ROUND(I482*H482,2)</f>
        <v>0</v>
      </c>
      <c r="K482" s="169" t="s">
        <v>19</v>
      </c>
      <c r="L482" s="40"/>
      <c r="M482" s="174" t="s">
        <v>19</v>
      </c>
      <c r="N482" s="175" t="s">
        <v>45</v>
      </c>
      <c r="O482" s="66"/>
      <c r="P482" s="176">
        <f>O482*H482</f>
        <v>0</v>
      </c>
      <c r="Q482" s="176">
        <v>0</v>
      </c>
      <c r="R482" s="176">
        <f>Q482*H482</f>
        <v>0</v>
      </c>
      <c r="S482" s="176">
        <v>0</v>
      </c>
      <c r="T482" s="177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78" t="s">
        <v>114</v>
      </c>
      <c r="AT482" s="178" t="s">
        <v>110</v>
      </c>
      <c r="AU482" s="178" t="s">
        <v>80</v>
      </c>
      <c r="AY482" s="18" t="s">
        <v>109</v>
      </c>
      <c r="BE482" s="179">
        <f>IF(N482="základní",J482,0)</f>
        <v>0</v>
      </c>
      <c r="BF482" s="179">
        <f>IF(N482="snížená",J482,0)</f>
        <v>0</v>
      </c>
      <c r="BG482" s="179">
        <f>IF(N482="zákl. přenesená",J482,0)</f>
        <v>0</v>
      </c>
      <c r="BH482" s="179">
        <f>IF(N482="sníž. přenesená",J482,0)</f>
        <v>0</v>
      </c>
      <c r="BI482" s="179">
        <f>IF(N482="nulová",J482,0)</f>
        <v>0</v>
      </c>
      <c r="BJ482" s="18" t="s">
        <v>114</v>
      </c>
      <c r="BK482" s="179">
        <f>ROUND(I482*H482,2)</f>
        <v>0</v>
      </c>
      <c r="BL482" s="18" t="s">
        <v>114</v>
      </c>
      <c r="BM482" s="178" t="s">
        <v>709</v>
      </c>
    </row>
    <row r="483" spans="1:65" s="2" customFormat="1">
      <c r="A483" s="35"/>
      <c r="B483" s="36"/>
      <c r="C483" s="37"/>
      <c r="D483" s="180" t="s">
        <v>115</v>
      </c>
      <c r="E483" s="37"/>
      <c r="F483" s="181" t="s">
        <v>710</v>
      </c>
      <c r="G483" s="37"/>
      <c r="H483" s="37"/>
      <c r="I483" s="182"/>
      <c r="J483" s="37"/>
      <c r="K483" s="37"/>
      <c r="L483" s="40"/>
      <c r="M483" s="183"/>
      <c r="N483" s="184"/>
      <c r="O483" s="66"/>
      <c r="P483" s="66"/>
      <c r="Q483" s="66"/>
      <c r="R483" s="66"/>
      <c r="S483" s="66"/>
      <c r="T483" s="67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115</v>
      </c>
      <c r="AU483" s="18" t="s">
        <v>80</v>
      </c>
    </row>
    <row r="484" spans="1:65" s="12" customFormat="1">
      <c r="B484" s="185"/>
      <c r="C484" s="186"/>
      <c r="D484" s="180" t="s">
        <v>116</v>
      </c>
      <c r="E484" s="187" t="s">
        <v>19</v>
      </c>
      <c r="F484" s="188" t="s">
        <v>711</v>
      </c>
      <c r="G484" s="186"/>
      <c r="H484" s="187" t="s">
        <v>19</v>
      </c>
      <c r="I484" s="189"/>
      <c r="J484" s="186"/>
      <c r="K484" s="186"/>
      <c r="L484" s="190"/>
      <c r="M484" s="191"/>
      <c r="N484" s="192"/>
      <c r="O484" s="192"/>
      <c r="P484" s="192"/>
      <c r="Q484" s="192"/>
      <c r="R484" s="192"/>
      <c r="S484" s="192"/>
      <c r="T484" s="193"/>
      <c r="AT484" s="194" t="s">
        <v>116</v>
      </c>
      <c r="AU484" s="194" t="s">
        <v>80</v>
      </c>
      <c r="AV484" s="12" t="s">
        <v>80</v>
      </c>
      <c r="AW484" s="12" t="s">
        <v>34</v>
      </c>
      <c r="AX484" s="12" t="s">
        <v>72</v>
      </c>
      <c r="AY484" s="194" t="s">
        <v>109</v>
      </c>
    </row>
    <row r="485" spans="1:65" s="13" customFormat="1">
      <c r="B485" s="195"/>
      <c r="C485" s="196"/>
      <c r="D485" s="180" t="s">
        <v>116</v>
      </c>
      <c r="E485" s="197" t="s">
        <v>19</v>
      </c>
      <c r="F485" s="198" t="s">
        <v>712</v>
      </c>
      <c r="G485" s="196"/>
      <c r="H485" s="199">
        <v>38.549999999999997</v>
      </c>
      <c r="I485" s="200"/>
      <c r="J485" s="196"/>
      <c r="K485" s="196"/>
      <c r="L485" s="201"/>
      <c r="M485" s="202"/>
      <c r="N485" s="203"/>
      <c r="O485" s="203"/>
      <c r="P485" s="203"/>
      <c r="Q485" s="203"/>
      <c r="R485" s="203"/>
      <c r="S485" s="203"/>
      <c r="T485" s="204"/>
      <c r="AT485" s="205" t="s">
        <v>116</v>
      </c>
      <c r="AU485" s="205" t="s">
        <v>80</v>
      </c>
      <c r="AV485" s="13" t="s">
        <v>82</v>
      </c>
      <c r="AW485" s="13" t="s">
        <v>34</v>
      </c>
      <c r="AX485" s="13" t="s">
        <v>80</v>
      </c>
      <c r="AY485" s="205" t="s">
        <v>109</v>
      </c>
    </row>
    <row r="486" spans="1:65" s="2" customFormat="1" ht="16.5" customHeight="1">
      <c r="A486" s="35"/>
      <c r="B486" s="36"/>
      <c r="C486" s="167" t="s">
        <v>390</v>
      </c>
      <c r="D486" s="167" t="s">
        <v>110</v>
      </c>
      <c r="E486" s="168" t="s">
        <v>713</v>
      </c>
      <c r="F486" s="169" t="s">
        <v>714</v>
      </c>
      <c r="G486" s="170" t="s">
        <v>238</v>
      </c>
      <c r="H486" s="171">
        <v>12.484999999999999</v>
      </c>
      <c r="I486" s="172"/>
      <c r="J486" s="173">
        <f>ROUND(I486*H486,2)</f>
        <v>0</v>
      </c>
      <c r="K486" s="169" t="s">
        <v>19</v>
      </c>
      <c r="L486" s="40"/>
      <c r="M486" s="174" t="s">
        <v>19</v>
      </c>
      <c r="N486" s="175" t="s">
        <v>45</v>
      </c>
      <c r="O486" s="66"/>
      <c r="P486" s="176">
        <f>O486*H486</f>
        <v>0</v>
      </c>
      <c r="Q486" s="176">
        <v>0</v>
      </c>
      <c r="R486" s="176">
        <f>Q486*H486</f>
        <v>0</v>
      </c>
      <c r="S486" s="176">
        <v>0</v>
      </c>
      <c r="T486" s="177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78" t="s">
        <v>114</v>
      </c>
      <c r="AT486" s="178" t="s">
        <v>110</v>
      </c>
      <c r="AU486" s="178" t="s">
        <v>80</v>
      </c>
      <c r="AY486" s="18" t="s">
        <v>109</v>
      </c>
      <c r="BE486" s="179">
        <f>IF(N486="základní",J486,0)</f>
        <v>0</v>
      </c>
      <c r="BF486" s="179">
        <f>IF(N486="snížená",J486,0)</f>
        <v>0</v>
      </c>
      <c r="BG486" s="179">
        <f>IF(N486="zákl. přenesená",J486,0)</f>
        <v>0</v>
      </c>
      <c r="BH486" s="179">
        <f>IF(N486="sníž. přenesená",J486,0)</f>
        <v>0</v>
      </c>
      <c r="BI486" s="179">
        <f>IF(N486="nulová",J486,0)</f>
        <v>0</v>
      </c>
      <c r="BJ486" s="18" t="s">
        <v>114</v>
      </c>
      <c r="BK486" s="179">
        <f>ROUND(I486*H486,2)</f>
        <v>0</v>
      </c>
      <c r="BL486" s="18" t="s">
        <v>114</v>
      </c>
      <c r="BM486" s="178" t="s">
        <v>715</v>
      </c>
    </row>
    <row r="487" spans="1:65" s="2" customFormat="1">
      <c r="A487" s="35"/>
      <c r="B487" s="36"/>
      <c r="C487" s="37"/>
      <c r="D487" s="180" t="s">
        <v>115</v>
      </c>
      <c r="E487" s="37"/>
      <c r="F487" s="181" t="s">
        <v>716</v>
      </c>
      <c r="G487" s="37"/>
      <c r="H487" s="37"/>
      <c r="I487" s="182"/>
      <c r="J487" s="37"/>
      <c r="K487" s="37"/>
      <c r="L487" s="40"/>
      <c r="M487" s="183"/>
      <c r="N487" s="184"/>
      <c r="O487" s="66"/>
      <c r="P487" s="66"/>
      <c r="Q487" s="66"/>
      <c r="R487" s="66"/>
      <c r="S487" s="66"/>
      <c r="T487" s="67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8" t="s">
        <v>115</v>
      </c>
      <c r="AU487" s="18" t="s">
        <v>80</v>
      </c>
    </row>
    <row r="488" spans="1:65" s="12" customFormat="1">
      <c r="B488" s="185"/>
      <c r="C488" s="186"/>
      <c r="D488" s="180" t="s">
        <v>116</v>
      </c>
      <c r="E488" s="187" t="s">
        <v>19</v>
      </c>
      <c r="F488" s="188" t="s">
        <v>717</v>
      </c>
      <c r="G488" s="186"/>
      <c r="H488" s="187" t="s">
        <v>19</v>
      </c>
      <c r="I488" s="189"/>
      <c r="J488" s="186"/>
      <c r="K488" s="186"/>
      <c r="L488" s="190"/>
      <c r="M488" s="191"/>
      <c r="N488" s="192"/>
      <c r="O488" s="192"/>
      <c r="P488" s="192"/>
      <c r="Q488" s="192"/>
      <c r="R488" s="192"/>
      <c r="S488" s="192"/>
      <c r="T488" s="193"/>
      <c r="AT488" s="194" t="s">
        <v>116</v>
      </c>
      <c r="AU488" s="194" t="s">
        <v>80</v>
      </c>
      <c r="AV488" s="12" t="s">
        <v>80</v>
      </c>
      <c r="AW488" s="12" t="s">
        <v>34</v>
      </c>
      <c r="AX488" s="12" t="s">
        <v>72</v>
      </c>
      <c r="AY488" s="194" t="s">
        <v>109</v>
      </c>
    </row>
    <row r="489" spans="1:65" s="13" customFormat="1">
      <c r="B489" s="195"/>
      <c r="C489" s="196"/>
      <c r="D489" s="180" t="s">
        <v>116</v>
      </c>
      <c r="E489" s="197" t="s">
        <v>19</v>
      </c>
      <c r="F489" s="198" t="s">
        <v>718</v>
      </c>
      <c r="G489" s="196"/>
      <c r="H489" s="199">
        <v>12.484999999999999</v>
      </c>
      <c r="I489" s="200"/>
      <c r="J489" s="196"/>
      <c r="K489" s="196"/>
      <c r="L489" s="201"/>
      <c r="M489" s="202"/>
      <c r="N489" s="203"/>
      <c r="O489" s="203"/>
      <c r="P489" s="203"/>
      <c r="Q489" s="203"/>
      <c r="R489" s="203"/>
      <c r="S489" s="203"/>
      <c r="T489" s="204"/>
      <c r="AT489" s="205" t="s">
        <v>116</v>
      </c>
      <c r="AU489" s="205" t="s">
        <v>80</v>
      </c>
      <c r="AV489" s="13" t="s">
        <v>82</v>
      </c>
      <c r="AW489" s="13" t="s">
        <v>34</v>
      </c>
      <c r="AX489" s="13" t="s">
        <v>80</v>
      </c>
      <c r="AY489" s="205" t="s">
        <v>109</v>
      </c>
    </row>
    <row r="490" spans="1:65" s="2" customFormat="1" ht="16.5" customHeight="1">
      <c r="A490" s="35"/>
      <c r="B490" s="36"/>
      <c r="C490" s="167" t="s">
        <v>719</v>
      </c>
      <c r="D490" s="167" t="s">
        <v>110</v>
      </c>
      <c r="E490" s="168" t="s">
        <v>720</v>
      </c>
      <c r="F490" s="169" t="s">
        <v>721</v>
      </c>
      <c r="G490" s="170" t="s">
        <v>238</v>
      </c>
      <c r="H490" s="171">
        <v>1</v>
      </c>
      <c r="I490" s="172"/>
      <c r="J490" s="173">
        <f>ROUND(I490*H490,2)</f>
        <v>0</v>
      </c>
      <c r="K490" s="169" t="s">
        <v>19</v>
      </c>
      <c r="L490" s="40"/>
      <c r="M490" s="174" t="s">
        <v>19</v>
      </c>
      <c r="N490" s="175" t="s">
        <v>45</v>
      </c>
      <c r="O490" s="66"/>
      <c r="P490" s="176">
        <f>O490*H490</f>
        <v>0</v>
      </c>
      <c r="Q490" s="176">
        <v>0</v>
      </c>
      <c r="R490" s="176">
        <f>Q490*H490</f>
        <v>0</v>
      </c>
      <c r="S490" s="176">
        <v>0</v>
      </c>
      <c r="T490" s="177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78" t="s">
        <v>114</v>
      </c>
      <c r="AT490" s="178" t="s">
        <v>110</v>
      </c>
      <c r="AU490" s="178" t="s">
        <v>80</v>
      </c>
      <c r="AY490" s="18" t="s">
        <v>109</v>
      </c>
      <c r="BE490" s="179">
        <f>IF(N490="základní",J490,0)</f>
        <v>0</v>
      </c>
      <c r="BF490" s="179">
        <f>IF(N490="snížená",J490,0)</f>
        <v>0</v>
      </c>
      <c r="BG490" s="179">
        <f>IF(N490="zákl. přenesená",J490,0)</f>
        <v>0</v>
      </c>
      <c r="BH490" s="179">
        <f>IF(N490="sníž. přenesená",J490,0)</f>
        <v>0</v>
      </c>
      <c r="BI490" s="179">
        <f>IF(N490="nulová",J490,0)</f>
        <v>0</v>
      </c>
      <c r="BJ490" s="18" t="s">
        <v>114</v>
      </c>
      <c r="BK490" s="179">
        <f>ROUND(I490*H490,2)</f>
        <v>0</v>
      </c>
      <c r="BL490" s="18" t="s">
        <v>114</v>
      </c>
      <c r="BM490" s="178" t="s">
        <v>722</v>
      </c>
    </row>
    <row r="491" spans="1:65" s="2" customFormat="1">
      <c r="A491" s="35"/>
      <c r="B491" s="36"/>
      <c r="C491" s="37"/>
      <c r="D491" s="180" t="s">
        <v>115</v>
      </c>
      <c r="E491" s="37"/>
      <c r="F491" s="181" t="s">
        <v>723</v>
      </c>
      <c r="G491" s="37"/>
      <c r="H491" s="37"/>
      <c r="I491" s="182"/>
      <c r="J491" s="37"/>
      <c r="K491" s="37"/>
      <c r="L491" s="40"/>
      <c r="M491" s="183"/>
      <c r="N491" s="184"/>
      <c r="O491" s="66"/>
      <c r="P491" s="66"/>
      <c r="Q491" s="66"/>
      <c r="R491" s="66"/>
      <c r="S491" s="66"/>
      <c r="T491" s="67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115</v>
      </c>
      <c r="AU491" s="18" t="s">
        <v>80</v>
      </c>
    </row>
    <row r="492" spans="1:65" s="12" customFormat="1">
      <c r="B492" s="185"/>
      <c r="C492" s="186"/>
      <c r="D492" s="180" t="s">
        <v>116</v>
      </c>
      <c r="E492" s="187" t="s">
        <v>19</v>
      </c>
      <c r="F492" s="188" t="s">
        <v>724</v>
      </c>
      <c r="G492" s="186"/>
      <c r="H492" s="187" t="s">
        <v>19</v>
      </c>
      <c r="I492" s="189"/>
      <c r="J492" s="186"/>
      <c r="K492" s="186"/>
      <c r="L492" s="190"/>
      <c r="M492" s="191"/>
      <c r="N492" s="192"/>
      <c r="O492" s="192"/>
      <c r="P492" s="192"/>
      <c r="Q492" s="192"/>
      <c r="R492" s="192"/>
      <c r="S492" s="192"/>
      <c r="T492" s="193"/>
      <c r="AT492" s="194" t="s">
        <v>116</v>
      </c>
      <c r="AU492" s="194" t="s">
        <v>80</v>
      </c>
      <c r="AV492" s="12" t="s">
        <v>80</v>
      </c>
      <c r="AW492" s="12" t="s">
        <v>34</v>
      </c>
      <c r="AX492" s="12" t="s">
        <v>72</v>
      </c>
      <c r="AY492" s="194" t="s">
        <v>109</v>
      </c>
    </row>
    <row r="493" spans="1:65" s="12" customFormat="1">
      <c r="B493" s="185"/>
      <c r="C493" s="186"/>
      <c r="D493" s="180" t="s">
        <v>116</v>
      </c>
      <c r="E493" s="187" t="s">
        <v>19</v>
      </c>
      <c r="F493" s="188" t="s">
        <v>725</v>
      </c>
      <c r="G493" s="186"/>
      <c r="H493" s="187" t="s">
        <v>19</v>
      </c>
      <c r="I493" s="189"/>
      <c r="J493" s="186"/>
      <c r="K493" s="186"/>
      <c r="L493" s="190"/>
      <c r="M493" s="191"/>
      <c r="N493" s="192"/>
      <c r="O493" s="192"/>
      <c r="P493" s="192"/>
      <c r="Q493" s="192"/>
      <c r="R493" s="192"/>
      <c r="S493" s="192"/>
      <c r="T493" s="193"/>
      <c r="AT493" s="194" t="s">
        <v>116</v>
      </c>
      <c r="AU493" s="194" t="s">
        <v>80</v>
      </c>
      <c r="AV493" s="12" t="s">
        <v>80</v>
      </c>
      <c r="AW493" s="12" t="s">
        <v>34</v>
      </c>
      <c r="AX493" s="12" t="s">
        <v>72</v>
      </c>
      <c r="AY493" s="194" t="s">
        <v>109</v>
      </c>
    </row>
    <row r="494" spans="1:65" s="13" customFormat="1">
      <c r="B494" s="195"/>
      <c r="C494" s="196"/>
      <c r="D494" s="180" t="s">
        <v>116</v>
      </c>
      <c r="E494" s="197" t="s">
        <v>19</v>
      </c>
      <c r="F494" s="198" t="s">
        <v>726</v>
      </c>
      <c r="G494" s="196"/>
      <c r="H494" s="199">
        <v>1</v>
      </c>
      <c r="I494" s="200"/>
      <c r="J494" s="196"/>
      <c r="K494" s="196"/>
      <c r="L494" s="201"/>
      <c r="M494" s="202"/>
      <c r="N494" s="203"/>
      <c r="O494" s="203"/>
      <c r="P494" s="203"/>
      <c r="Q494" s="203"/>
      <c r="R494" s="203"/>
      <c r="S494" s="203"/>
      <c r="T494" s="204"/>
      <c r="AT494" s="205" t="s">
        <v>116</v>
      </c>
      <c r="AU494" s="205" t="s">
        <v>80</v>
      </c>
      <c r="AV494" s="13" t="s">
        <v>82</v>
      </c>
      <c r="AW494" s="13" t="s">
        <v>34</v>
      </c>
      <c r="AX494" s="13" t="s">
        <v>80</v>
      </c>
      <c r="AY494" s="205" t="s">
        <v>109</v>
      </c>
    </row>
    <row r="495" spans="1:65" s="2" customFormat="1" ht="16.5" customHeight="1">
      <c r="A495" s="35"/>
      <c r="B495" s="36"/>
      <c r="C495" s="167" t="s">
        <v>400</v>
      </c>
      <c r="D495" s="167" t="s">
        <v>110</v>
      </c>
      <c r="E495" s="168" t="s">
        <v>727</v>
      </c>
      <c r="F495" s="169" t="s">
        <v>728</v>
      </c>
      <c r="G495" s="170" t="s">
        <v>238</v>
      </c>
      <c r="H495" s="171">
        <v>8.9250000000000007</v>
      </c>
      <c r="I495" s="172"/>
      <c r="J495" s="173">
        <f>ROUND(I495*H495,2)</f>
        <v>0</v>
      </c>
      <c r="K495" s="169" t="s">
        <v>19</v>
      </c>
      <c r="L495" s="40"/>
      <c r="M495" s="174" t="s">
        <v>19</v>
      </c>
      <c r="N495" s="175" t="s">
        <v>45</v>
      </c>
      <c r="O495" s="66"/>
      <c r="P495" s="176">
        <f>O495*H495</f>
        <v>0</v>
      </c>
      <c r="Q495" s="176">
        <v>0</v>
      </c>
      <c r="R495" s="176">
        <f>Q495*H495</f>
        <v>0</v>
      </c>
      <c r="S495" s="176">
        <v>0</v>
      </c>
      <c r="T495" s="177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78" t="s">
        <v>114</v>
      </c>
      <c r="AT495" s="178" t="s">
        <v>110</v>
      </c>
      <c r="AU495" s="178" t="s">
        <v>80</v>
      </c>
      <c r="AY495" s="18" t="s">
        <v>109</v>
      </c>
      <c r="BE495" s="179">
        <f>IF(N495="základní",J495,0)</f>
        <v>0</v>
      </c>
      <c r="BF495" s="179">
        <f>IF(N495="snížená",J495,0)</f>
        <v>0</v>
      </c>
      <c r="BG495" s="179">
        <f>IF(N495="zákl. přenesená",J495,0)</f>
        <v>0</v>
      </c>
      <c r="BH495" s="179">
        <f>IF(N495="sníž. přenesená",J495,0)</f>
        <v>0</v>
      </c>
      <c r="BI495" s="179">
        <f>IF(N495="nulová",J495,0)</f>
        <v>0</v>
      </c>
      <c r="BJ495" s="18" t="s">
        <v>114</v>
      </c>
      <c r="BK495" s="179">
        <f>ROUND(I495*H495,2)</f>
        <v>0</v>
      </c>
      <c r="BL495" s="18" t="s">
        <v>114</v>
      </c>
      <c r="BM495" s="178" t="s">
        <v>729</v>
      </c>
    </row>
    <row r="496" spans="1:65" s="2" customFormat="1">
      <c r="A496" s="35"/>
      <c r="B496" s="36"/>
      <c r="C496" s="37"/>
      <c r="D496" s="180" t="s">
        <v>115</v>
      </c>
      <c r="E496" s="37"/>
      <c r="F496" s="181" t="s">
        <v>730</v>
      </c>
      <c r="G496" s="37"/>
      <c r="H496" s="37"/>
      <c r="I496" s="182"/>
      <c r="J496" s="37"/>
      <c r="K496" s="37"/>
      <c r="L496" s="40"/>
      <c r="M496" s="183"/>
      <c r="N496" s="184"/>
      <c r="O496" s="66"/>
      <c r="P496" s="66"/>
      <c r="Q496" s="66"/>
      <c r="R496" s="66"/>
      <c r="S496" s="66"/>
      <c r="T496" s="67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115</v>
      </c>
      <c r="AU496" s="18" t="s">
        <v>80</v>
      </c>
    </row>
    <row r="497" spans="1:65" s="12" customFormat="1">
      <c r="B497" s="185"/>
      <c r="C497" s="186"/>
      <c r="D497" s="180" t="s">
        <v>116</v>
      </c>
      <c r="E497" s="187" t="s">
        <v>19</v>
      </c>
      <c r="F497" s="188" t="s">
        <v>731</v>
      </c>
      <c r="G497" s="186"/>
      <c r="H497" s="187" t="s">
        <v>19</v>
      </c>
      <c r="I497" s="189"/>
      <c r="J497" s="186"/>
      <c r="K497" s="186"/>
      <c r="L497" s="190"/>
      <c r="M497" s="191"/>
      <c r="N497" s="192"/>
      <c r="O497" s="192"/>
      <c r="P497" s="192"/>
      <c r="Q497" s="192"/>
      <c r="R497" s="192"/>
      <c r="S497" s="192"/>
      <c r="T497" s="193"/>
      <c r="AT497" s="194" t="s">
        <v>116</v>
      </c>
      <c r="AU497" s="194" t="s">
        <v>80</v>
      </c>
      <c r="AV497" s="12" t="s">
        <v>80</v>
      </c>
      <c r="AW497" s="12" t="s">
        <v>34</v>
      </c>
      <c r="AX497" s="12" t="s">
        <v>72</v>
      </c>
      <c r="AY497" s="194" t="s">
        <v>109</v>
      </c>
    </row>
    <row r="498" spans="1:65" s="13" customFormat="1">
      <c r="B498" s="195"/>
      <c r="C498" s="196"/>
      <c r="D498" s="180" t="s">
        <v>116</v>
      </c>
      <c r="E498" s="197" t="s">
        <v>19</v>
      </c>
      <c r="F498" s="198" t="s">
        <v>732</v>
      </c>
      <c r="G498" s="196"/>
      <c r="H498" s="199">
        <v>8.9250000000000007</v>
      </c>
      <c r="I498" s="200"/>
      <c r="J498" s="196"/>
      <c r="K498" s="196"/>
      <c r="L498" s="201"/>
      <c r="M498" s="202"/>
      <c r="N498" s="203"/>
      <c r="O498" s="203"/>
      <c r="P498" s="203"/>
      <c r="Q498" s="203"/>
      <c r="R498" s="203"/>
      <c r="S498" s="203"/>
      <c r="T498" s="204"/>
      <c r="AT498" s="205" t="s">
        <v>116</v>
      </c>
      <c r="AU498" s="205" t="s">
        <v>80</v>
      </c>
      <c r="AV498" s="13" t="s">
        <v>82</v>
      </c>
      <c r="AW498" s="13" t="s">
        <v>34</v>
      </c>
      <c r="AX498" s="13" t="s">
        <v>80</v>
      </c>
      <c r="AY498" s="205" t="s">
        <v>109</v>
      </c>
    </row>
    <row r="499" spans="1:65" s="2" customFormat="1" ht="16.5" customHeight="1">
      <c r="A499" s="35"/>
      <c r="B499" s="36"/>
      <c r="C499" s="167" t="s">
        <v>733</v>
      </c>
      <c r="D499" s="167" t="s">
        <v>110</v>
      </c>
      <c r="E499" s="168" t="s">
        <v>734</v>
      </c>
      <c r="F499" s="169" t="s">
        <v>735</v>
      </c>
      <c r="G499" s="170" t="s">
        <v>238</v>
      </c>
      <c r="H499" s="171">
        <v>109.122</v>
      </c>
      <c r="I499" s="172"/>
      <c r="J499" s="173">
        <f>ROUND(I499*H499,2)</f>
        <v>0</v>
      </c>
      <c r="K499" s="169" t="s">
        <v>19</v>
      </c>
      <c r="L499" s="40"/>
      <c r="M499" s="174" t="s">
        <v>19</v>
      </c>
      <c r="N499" s="175" t="s">
        <v>45</v>
      </c>
      <c r="O499" s="66"/>
      <c r="P499" s="176">
        <f>O499*H499</f>
        <v>0</v>
      </c>
      <c r="Q499" s="176">
        <v>0</v>
      </c>
      <c r="R499" s="176">
        <f>Q499*H499</f>
        <v>0</v>
      </c>
      <c r="S499" s="176">
        <v>0</v>
      </c>
      <c r="T499" s="177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78" t="s">
        <v>114</v>
      </c>
      <c r="AT499" s="178" t="s">
        <v>110</v>
      </c>
      <c r="AU499" s="178" t="s">
        <v>80</v>
      </c>
      <c r="AY499" s="18" t="s">
        <v>109</v>
      </c>
      <c r="BE499" s="179">
        <f>IF(N499="základní",J499,0)</f>
        <v>0</v>
      </c>
      <c r="BF499" s="179">
        <f>IF(N499="snížená",J499,0)</f>
        <v>0</v>
      </c>
      <c r="BG499" s="179">
        <f>IF(N499="zákl. přenesená",J499,0)</f>
        <v>0</v>
      </c>
      <c r="BH499" s="179">
        <f>IF(N499="sníž. přenesená",J499,0)</f>
        <v>0</v>
      </c>
      <c r="BI499" s="179">
        <f>IF(N499="nulová",J499,0)</f>
        <v>0</v>
      </c>
      <c r="BJ499" s="18" t="s">
        <v>114</v>
      </c>
      <c r="BK499" s="179">
        <f>ROUND(I499*H499,2)</f>
        <v>0</v>
      </c>
      <c r="BL499" s="18" t="s">
        <v>114</v>
      </c>
      <c r="BM499" s="178" t="s">
        <v>736</v>
      </c>
    </row>
    <row r="500" spans="1:65" s="2" customFormat="1">
      <c r="A500" s="35"/>
      <c r="B500" s="36"/>
      <c r="C500" s="37"/>
      <c r="D500" s="180" t="s">
        <v>115</v>
      </c>
      <c r="E500" s="37"/>
      <c r="F500" s="181" t="s">
        <v>737</v>
      </c>
      <c r="G500" s="37"/>
      <c r="H500" s="37"/>
      <c r="I500" s="182"/>
      <c r="J500" s="37"/>
      <c r="K500" s="37"/>
      <c r="L500" s="40"/>
      <c r="M500" s="183"/>
      <c r="N500" s="184"/>
      <c r="O500" s="66"/>
      <c r="P500" s="66"/>
      <c r="Q500" s="66"/>
      <c r="R500" s="66"/>
      <c r="S500" s="66"/>
      <c r="T500" s="67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115</v>
      </c>
      <c r="AU500" s="18" t="s">
        <v>80</v>
      </c>
    </row>
    <row r="501" spans="1:65" s="12" customFormat="1">
      <c r="B501" s="185"/>
      <c r="C501" s="186"/>
      <c r="D501" s="180" t="s">
        <v>116</v>
      </c>
      <c r="E501" s="187" t="s">
        <v>19</v>
      </c>
      <c r="F501" s="188" t="s">
        <v>738</v>
      </c>
      <c r="G501" s="186"/>
      <c r="H501" s="187" t="s">
        <v>19</v>
      </c>
      <c r="I501" s="189"/>
      <c r="J501" s="186"/>
      <c r="K501" s="186"/>
      <c r="L501" s="190"/>
      <c r="M501" s="191"/>
      <c r="N501" s="192"/>
      <c r="O501" s="192"/>
      <c r="P501" s="192"/>
      <c r="Q501" s="192"/>
      <c r="R501" s="192"/>
      <c r="S501" s="192"/>
      <c r="T501" s="193"/>
      <c r="AT501" s="194" t="s">
        <v>116</v>
      </c>
      <c r="AU501" s="194" t="s">
        <v>80</v>
      </c>
      <c r="AV501" s="12" t="s">
        <v>80</v>
      </c>
      <c r="AW501" s="12" t="s">
        <v>34</v>
      </c>
      <c r="AX501" s="12" t="s">
        <v>72</v>
      </c>
      <c r="AY501" s="194" t="s">
        <v>109</v>
      </c>
    </row>
    <row r="502" spans="1:65" s="13" customFormat="1">
      <c r="B502" s="195"/>
      <c r="C502" s="196"/>
      <c r="D502" s="180" t="s">
        <v>116</v>
      </c>
      <c r="E502" s="197" t="s">
        <v>19</v>
      </c>
      <c r="F502" s="198" t="s">
        <v>739</v>
      </c>
      <c r="G502" s="196"/>
      <c r="H502" s="199">
        <v>109.122</v>
      </c>
      <c r="I502" s="200"/>
      <c r="J502" s="196"/>
      <c r="K502" s="196"/>
      <c r="L502" s="201"/>
      <c r="M502" s="202"/>
      <c r="N502" s="203"/>
      <c r="O502" s="203"/>
      <c r="P502" s="203"/>
      <c r="Q502" s="203"/>
      <c r="R502" s="203"/>
      <c r="S502" s="203"/>
      <c r="T502" s="204"/>
      <c r="AT502" s="205" t="s">
        <v>116</v>
      </c>
      <c r="AU502" s="205" t="s">
        <v>80</v>
      </c>
      <c r="AV502" s="13" t="s">
        <v>82</v>
      </c>
      <c r="AW502" s="13" t="s">
        <v>34</v>
      </c>
      <c r="AX502" s="13" t="s">
        <v>80</v>
      </c>
      <c r="AY502" s="205" t="s">
        <v>109</v>
      </c>
    </row>
    <row r="503" spans="1:65" s="2" customFormat="1" ht="16.5" customHeight="1">
      <c r="A503" s="35"/>
      <c r="B503" s="36"/>
      <c r="C503" s="167" t="s">
        <v>407</v>
      </c>
      <c r="D503" s="167" t="s">
        <v>110</v>
      </c>
      <c r="E503" s="168" t="s">
        <v>740</v>
      </c>
      <c r="F503" s="169" t="s">
        <v>741</v>
      </c>
      <c r="G503" s="170" t="s">
        <v>238</v>
      </c>
      <c r="H503" s="171">
        <v>2.0379999999999998</v>
      </c>
      <c r="I503" s="172"/>
      <c r="J503" s="173">
        <f>ROUND(I503*H503,2)</f>
        <v>0</v>
      </c>
      <c r="K503" s="169" t="s">
        <v>19</v>
      </c>
      <c r="L503" s="40"/>
      <c r="M503" s="174" t="s">
        <v>19</v>
      </c>
      <c r="N503" s="175" t="s">
        <v>45</v>
      </c>
      <c r="O503" s="66"/>
      <c r="P503" s="176">
        <f>O503*H503</f>
        <v>0</v>
      </c>
      <c r="Q503" s="176">
        <v>0</v>
      </c>
      <c r="R503" s="176">
        <f>Q503*H503</f>
        <v>0</v>
      </c>
      <c r="S503" s="176">
        <v>0</v>
      </c>
      <c r="T503" s="177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78" t="s">
        <v>114</v>
      </c>
      <c r="AT503" s="178" t="s">
        <v>110</v>
      </c>
      <c r="AU503" s="178" t="s">
        <v>80</v>
      </c>
      <c r="AY503" s="18" t="s">
        <v>109</v>
      </c>
      <c r="BE503" s="179">
        <f>IF(N503="základní",J503,0)</f>
        <v>0</v>
      </c>
      <c r="BF503" s="179">
        <f>IF(N503="snížená",J503,0)</f>
        <v>0</v>
      </c>
      <c r="BG503" s="179">
        <f>IF(N503="zákl. přenesená",J503,0)</f>
        <v>0</v>
      </c>
      <c r="BH503" s="179">
        <f>IF(N503="sníž. přenesená",J503,0)</f>
        <v>0</v>
      </c>
      <c r="BI503" s="179">
        <f>IF(N503="nulová",J503,0)</f>
        <v>0</v>
      </c>
      <c r="BJ503" s="18" t="s">
        <v>114</v>
      </c>
      <c r="BK503" s="179">
        <f>ROUND(I503*H503,2)</f>
        <v>0</v>
      </c>
      <c r="BL503" s="18" t="s">
        <v>114</v>
      </c>
      <c r="BM503" s="178" t="s">
        <v>742</v>
      </c>
    </row>
    <row r="504" spans="1:65" s="2" customFormat="1">
      <c r="A504" s="35"/>
      <c r="B504" s="36"/>
      <c r="C504" s="37"/>
      <c r="D504" s="180" t="s">
        <v>115</v>
      </c>
      <c r="E504" s="37"/>
      <c r="F504" s="181" t="s">
        <v>743</v>
      </c>
      <c r="G504" s="37"/>
      <c r="H504" s="37"/>
      <c r="I504" s="182"/>
      <c r="J504" s="37"/>
      <c r="K504" s="37"/>
      <c r="L504" s="40"/>
      <c r="M504" s="183"/>
      <c r="N504" s="184"/>
      <c r="O504" s="66"/>
      <c r="P504" s="66"/>
      <c r="Q504" s="66"/>
      <c r="R504" s="66"/>
      <c r="S504" s="66"/>
      <c r="T504" s="67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115</v>
      </c>
      <c r="AU504" s="18" t="s">
        <v>80</v>
      </c>
    </row>
    <row r="505" spans="1:65" s="12" customFormat="1">
      <c r="B505" s="185"/>
      <c r="C505" s="186"/>
      <c r="D505" s="180" t="s">
        <v>116</v>
      </c>
      <c r="E505" s="187" t="s">
        <v>19</v>
      </c>
      <c r="F505" s="188" t="s">
        <v>744</v>
      </c>
      <c r="G505" s="186"/>
      <c r="H505" s="187" t="s">
        <v>19</v>
      </c>
      <c r="I505" s="189"/>
      <c r="J505" s="186"/>
      <c r="K505" s="186"/>
      <c r="L505" s="190"/>
      <c r="M505" s="191"/>
      <c r="N505" s="192"/>
      <c r="O505" s="192"/>
      <c r="P505" s="192"/>
      <c r="Q505" s="192"/>
      <c r="R505" s="192"/>
      <c r="S505" s="192"/>
      <c r="T505" s="193"/>
      <c r="AT505" s="194" t="s">
        <v>116</v>
      </c>
      <c r="AU505" s="194" t="s">
        <v>80</v>
      </c>
      <c r="AV505" s="12" t="s">
        <v>80</v>
      </c>
      <c r="AW505" s="12" t="s">
        <v>34</v>
      </c>
      <c r="AX505" s="12" t="s">
        <v>72</v>
      </c>
      <c r="AY505" s="194" t="s">
        <v>109</v>
      </c>
    </row>
    <row r="506" spans="1:65" s="13" customFormat="1">
      <c r="B506" s="195"/>
      <c r="C506" s="196"/>
      <c r="D506" s="180" t="s">
        <v>116</v>
      </c>
      <c r="E506" s="197" t="s">
        <v>19</v>
      </c>
      <c r="F506" s="198" t="s">
        <v>745</v>
      </c>
      <c r="G506" s="196"/>
      <c r="H506" s="199">
        <v>2.0379999999999998</v>
      </c>
      <c r="I506" s="200"/>
      <c r="J506" s="196"/>
      <c r="K506" s="196"/>
      <c r="L506" s="201"/>
      <c r="M506" s="202"/>
      <c r="N506" s="203"/>
      <c r="O506" s="203"/>
      <c r="P506" s="203"/>
      <c r="Q506" s="203"/>
      <c r="R506" s="203"/>
      <c r="S506" s="203"/>
      <c r="T506" s="204"/>
      <c r="AT506" s="205" t="s">
        <v>116</v>
      </c>
      <c r="AU506" s="205" t="s">
        <v>80</v>
      </c>
      <c r="AV506" s="13" t="s">
        <v>82</v>
      </c>
      <c r="AW506" s="13" t="s">
        <v>34</v>
      </c>
      <c r="AX506" s="13" t="s">
        <v>80</v>
      </c>
      <c r="AY506" s="205" t="s">
        <v>109</v>
      </c>
    </row>
    <row r="507" spans="1:65" s="11" customFormat="1" ht="22.9" customHeight="1">
      <c r="B507" s="153"/>
      <c r="C507" s="154"/>
      <c r="D507" s="155" t="s">
        <v>71</v>
      </c>
      <c r="E507" s="235" t="s">
        <v>746</v>
      </c>
      <c r="F507" s="235" t="s">
        <v>747</v>
      </c>
      <c r="G507" s="154"/>
      <c r="H507" s="154"/>
      <c r="I507" s="157"/>
      <c r="J507" s="236">
        <f>BK507</f>
        <v>0</v>
      </c>
      <c r="K507" s="154"/>
      <c r="L507" s="159"/>
      <c r="M507" s="160"/>
      <c r="N507" s="161"/>
      <c r="O507" s="161"/>
      <c r="P507" s="162">
        <f>SUM(P508:P510)</f>
        <v>0</v>
      </c>
      <c r="Q507" s="161"/>
      <c r="R507" s="162">
        <f>SUM(R508:R510)</f>
        <v>0</v>
      </c>
      <c r="S507" s="161"/>
      <c r="T507" s="163">
        <f>SUM(T508:T510)</f>
        <v>0</v>
      </c>
      <c r="AR507" s="164" t="s">
        <v>80</v>
      </c>
      <c r="AT507" s="165" t="s">
        <v>71</v>
      </c>
      <c r="AU507" s="165" t="s">
        <v>80</v>
      </c>
      <c r="AY507" s="164" t="s">
        <v>109</v>
      </c>
      <c r="BK507" s="166">
        <f>SUM(BK508:BK510)</f>
        <v>0</v>
      </c>
    </row>
    <row r="508" spans="1:65" s="2" customFormat="1" ht="16.5" customHeight="1">
      <c r="A508" s="35"/>
      <c r="B508" s="36"/>
      <c r="C508" s="167" t="s">
        <v>748</v>
      </c>
      <c r="D508" s="167" t="s">
        <v>110</v>
      </c>
      <c r="E508" s="168" t="s">
        <v>749</v>
      </c>
      <c r="F508" s="169" t="s">
        <v>750</v>
      </c>
      <c r="G508" s="170" t="s">
        <v>238</v>
      </c>
      <c r="H508" s="171">
        <v>580.72199999999998</v>
      </c>
      <c r="I508" s="172"/>
      <c r="J508" s="173">
        <f>ROUND(I508*H508,2)</f>
        <v>0</v>
      </c>
      <c r="K508" s="169" t="s">
        <v>151</v>
      </c>
      <c r="L508" s="40"/>
      <c r="M508" s="174" t="s">
        <v>19</v>
      </c>
      <c r="N508" s="175" t="s">
        <v>45</v>
      </c>
      <c r="O508" s="66"/>
      <c r="P508" s="176">
        <f>O508*H508</f>
        <v>0</v>
      </c>
      <c r="Q508" s="176">
        <v>0</v>
      </c>
      <c r="R508" s="176">
        <f>Q508*H508</f>
        <v>0</v>
      </c>
      <c r="S508" s="176">
        <v>0</v>
      </c>
      <c r="T508" s="177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78" t="s">
        <v>114</v>
      </c>
      <c r="AT508" s="178" t="s">
        <v>110</v>
      </c>
      <c r="AU508" s="178" t="s">
        <v>82</v>
      </c>
      <c r="AY508" s="18" t="s">
        <v>109</v>
      </c>
      <c r="BE508" s="179">
        <f>IF(N508="základní",J508,0)</f>
        <v>0</v>
      </c>
      <c r="BF508" s="179">
        <f>IF(N508="snížená",J508,0)</f>
        <v>0</v>
      </c>
      <c r="BG508" s="179">
        <f>IF(N508="zákl. přenesená",J508,0)</f>
        <v>0</v>
      </c>
      <c r="BH508" s="179">
        <f>IF(N508="sníž. přenesená",J508,0)</f>
        <v>0</v>
      </c>
      <c r="BI508" s="179">
        <f>IF(N508="nulová",J508,0)</f>
        <v>0</v>
      </c>
      <c r="BJ508" s="18" t="s">
        <v>114</v>
      </c>
      <c r="BK508" s="179">
        <f>ROUND(I508*H508,2)</f>
        <v>0</v>
      </c>
      <c r="BL508" s="18" t="s">
        <v>114</v>
      </c>
      <c r="BM508" s="178" t="s">
        <v>751</v>
      </c>
    </row>
    <row r="509" spans="1:65" s="2" customFormat="1" ht="19.5">
      <c r="A509" s="35"/>
      <c r="B509" s="36"/>
      <c r="C509" s="37"/>
      <c r="D509" s="180" t="s">
        <v>115</v>
      </c>
      <c r="E509" s="37"/>
      <c r="F509" s="181" t="s">
        <v>752</v>
      </c>
      <c r="G509" s="37"/>
      <c r="H509" s="37"/>
      <c r="I509" s="182"/>
      <c r="J509" s="37"/>
      <c r="K509" s="37"/>
      <c r="L509" s="40"/>
      <c r="M509" s="183"/>
      <c r="N509" s="184"/>
      <c r="O509" s="66"/>
      <c r="P509" s="66"/>
      <c r="Q509" s="66"/>
      <c r="R509" s="66"/>
      <c r="S509" s="66"/>
      <c r="T509" s="67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115</v>
      </c>
      <c r="AU509" s="18" t="s">
        <v>82</v>
      </c>
    </row>
    <row r="510" spans="1:65" s="2" customFormat="1">
      <c r="A510" s="35"/>
      <c r="B510" s="36"/>
      <c r="C510" s="37"/>
      <c r="D510" s="212" t="s">
        <v>153</v>
      </c>
      <c r="E510" s="37"/>
      <c r="F510" s="213" t="s">
        <v>753</v>
      </c>
      <c r="G510" s="37"/>
      <c r="H510" s="37"/>
      <c r="I510" s="182"/>
      <c r="J510" s="37"/>
      <c r="K510" s="37"/>
      <c r="L510" s="40"/>
      <c r="M510" s="183"/>
      <c r="N510" s="184"/>
      <c r="O510" s="66"/>
      <c r="P510" s="66"/>
      <c r="Q510" s="66"/>
      <c r="R510" s="66"/>
      <c r="S510" s="66"/>
      <c r="T510" s="67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153</v>
      </c>
      <c r="AU510" s="18" t="s">
        <v>82</v>
      </c>
    </row>
    <row r="511" spans="1:65" s="11" customFormat="1" ht="25.9" customHeight="1">
      <c r="B511" s="153"/>
      <c r="C511" s="154"/>
      <c r="D511" s="155" t="s">
        <v>71</v>
      </c>
      <c r="E511" s="156" t="s">
        <v>754</v>
      </c>
      <c r="F511" s="156" t="s">
        <v>755</v>
      </c>
      <c r="G511" s="154"/>
      <c r="H511" s="154"/>
      <c r="I511" s="157"/>
      <c r="J511" s="158">
        <f>BK511</f>
        <v>0</v>
      </c>
      <c r="K511" s="154"/>
      <c r="L511" s="159"/>
      <c r="M511" s="160"/>
      <c r="N511" s="161"/>
      <c r="O511" s="161"/>
      <c r="P511" s="162">
        <f>SUM(P512:P554)</f>
        <v>0</v>
      </c>
      <c r="Q511" s="161"/>
      <c r="R511" s="162">
        <f>SUM(R512:R554)</f>
        <v>0.41949120000000006</v>
      </c>
      <c r="S511" s="161"/>
      <c r="T511" s="163">
        <f>SUM(T512:T554)</f>
        <v>0</v>
      </c>
      <c r="AR511" s="164" t="s">
        <v>82</v>
      </c>
      <c r="AT511" s="165" t="s">
        <v>71</v>
      </c>
      <c r="AU511" s="165" t="s">
        <v>72</v>
      </c>
      <c r="AY511" s="164" t="s">
        <v>109</v>
      </c>
      <c r="BK511" s="166">
        <f>SUM(BK512:BK554)</f>
        <v>0</v>
      </c>
    </row>
    <row r="512" spans="1:65" s="2" customFormat="1" ht="16.5" customHeight="1">
      <c r="A512" s="35"/>
      <c r="B512" s="36"/>
      <c r="C512" s="225" t="s">
        <v>413</v>
      </c>
      <c r="D512" s="225" t="s">
        <v>235</v>
      </c>
      <c r="E512" s="226" t="s">
        <v>756</v>
      </c>
      <c r="F512" s="227" t="s">
        <v>757</v>
      </c>
      <c r="G512" s="228" t="s">
        <v>238</v>
      </c>
      <c r="H512" s="229">
        <v>2.9000000000000001E-2</v>
      </c>
      <c r="I512" s="230"/>
      <c r="J512" s="231">
        <f>ROUND(I512*H512,2)</f>
        <v>0</v>
      </c>
      <c r="K512" s="227" t="s">
        <v>151</v>
      </c>
      <c r="L512" s="232"/>
      <c r="M512" s="233" t="s">
        <v>19</v>
      </c>
      <c r="N512" s="234" t="s">
        <v>45</v>
      </c>
      <c r="O512" s="66"/>
      <c r="P512" s="176">
        <f>O512*H512</f>
        <v>0</v>
      </c>
      <c r="Q512" s="176">
        <v>1</v>
      </c>
      <c r="R512" s="176">
        <f>Q512*H512</f>
        <v>2.9000000000000001E-2</v>
      </c>
      <c r="S512" s="176">
        <v>0</v>
      </c>
      <c r="T512" s="177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78" t="s">
        <v>366</v>
      </c>
      <c r="AT512" s="178" t="s">
        <v>235</v>
      </c>
      <c r="AU512" s="178" t="s">
        <v>80</v>
      </c>
      <c r="AY512" s="18" t="s">
        <v>109</v>
      </c>
      <c r="BE512" s="179">
        <f>IF(N512="základní",J512,0)</f>
        <v>0</v>
      </c>
      <c r="BF512" s="179">
        <f>IF(N512="snížená",J512,0)</f>
        <v>0</v>
      </c>
      <c r="BG512" s="179">
        <f>IF(N512="zákl. přenesená",J512,0)</f>
        <v>0</v>
      </c>
      <c r="BH512" s="179">
        <f>IF(N512="sníž. přenesená",J512,0)</f>
        <v>0</v>
      </c>
      <c r="BI512" s="179">
        <f>IF(N512="nulová",J512,0)</f>
        <v>0</v>
      </c>
      <c r="BJ512" s="18" t="s">
        <v>114</v>
      </c>
      <c r="BK512" s="179">
        <f>ROUND(I512*H512,2)</f>
        <v>0</v>
      </c>
      <c r="BL512" s="18" t="s">
        <v>194</v>
      </c>
      <c r="BM512" s="178" t="s">
        <v>758</v>
      </c>
    </row>
    <row r="513" spans="1:65" s="2" customFormat="1">
      <c r="A513" s="35"/>
      <c r="B513" s="36"/>
      <c r="C513" s="37"/>
      <c r="D513" s="180" t="s">
        <v>115</v>
      </c>
      <c r="E513" s="37"/>
      <c r="F513" s="181" t="s">
        <v>757</v>
      </c>
      <c r="G513" s="37"/>
      <c r="H513" s="37"/>
      <c r="I513" s="182"/>
      <c r="J513" s="37"/>
      <c r="K513" s="37"/>
      <c r="L513" s="40"/>
      <c r="M513" s="183"/>
      <c r="N513" s="184"/>
      <c r="O513" s="66"/>
      <c r="P513" s="66"/>
      <c r="Q513" s="66"/>
      <c r="R513" s="66"/>
      <c r="S513" s="66"/>
      <c r="T513" s="67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115</v>
      </c>
      <c r="AU513" s="18" t="s">
        <v>80</v>
      </c>
    </row>
    <row r="514" spans="1:65" s="13" customFormat="1">
      <c r="B514" s="195"/>
      <c r="C514" s="196"/>
      <c r="D514" s="180" t="s">
        <v>116</v>
      </c>
      <c r="E514" s="197" t="s">
        <v>19</v>
      </c>
      <c r="F514" s="198" t="s">
        <v>759</v>
      </c>
      <c r="G514" s="196"/>
      <c r="H514" s="199">
        <v>2.9000000000000001E-2</v>
      </c>
      <c r="I514" s="200"/>
      <c r="J514" s="196"/>
      <c r="K514" s="196"/>
      <c r="L514" s="201"/>
      <c r="M514" s="202"/>
      <c r="N514" s="203"/>
      <c r="O514" s="203"/>
      <c r="P514" s="203"/>
      <c r="Q514" s="203"/>
      <c r="R514" s="203"/>
      <c r="S514" s="203"/>
      <c r="T514" s="204"/>
      <c r="AT514" s="205" t="s">
        <v>116</v>
      </c>
      <c r="AU514" s="205" t="s">
        <v>80</v>
      </c>
      <c r="AV514" s="13" t="s">
        <v>82</v>
      </c>
      <c r="AW514" s="13" t="s">
        <v>34</v>
      </c>
      <c r="AX514" s="13" t="s">
        <v>80</v>
      </c>
      <c r="AY514" s="205" t="s">
        <v>109</v>
      </c>
    </row>
    <row r="515" spans="1:65" s="2" customFormat="1" ht="16.5" customHeight="1">
      <c r="A515" s="35"/>
      <c r="B515" s="36"/>
      <c r="C515" s="225" t="s">
        <v>760</v>
      </c>
      <c r="D515" s="225" t="s">
        <v>235</v>
      </c>
      <c r="E515" s="226" t="s">
        <v>761</v>
      </c>
      <c r="F515" s="227" t="s">
        <v>762</v>
      </c>
      <c r="G515" s="228" t="s">
        <v>238</v>
      </c>
      <c r="H515" s="229">
        <v>5.8000000000000003E-2</v>
      </c>
      <c r="I515" s="230"/>
      <c r="J515" s="231">
        <f>ROUND(I515*H515,2)</f>
        <v>0</v>
      </c>
      <c r="K515" s="227" t="s">
        <v>151</v>
      </c>
      <c r="L515" s="232"/>
      <c r="M515" s="233" t="s">
        <v>19</v>
      </c>
      <c r="N515" s="234" t="s">
        <v>45</v>
      </c>
      <c r="O515" s="66"/>
      <c r="P515" s="176">
        <f>O515*H515</f>
        <v>0</v>
      </c>
      <c r="Q515" s="176">
        <v>1</v>
      </c>
      <c r="R515" s="176">
        <f>Q515*H515</f>
        <v>5.8000000000000003E-2</v>
      </c>
      <c r="S515" s="176">
        <v>0</v>
      </c>
      <c r="T515" s="177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178" t="s">
        <v>366</v>
      </c>
      <c r="AT515" s="178" t="s">
        <v>235</v>
      </c>
      <c r="AU515" s="178" t="s">
        <v>80</v>
      </c>
      <c r="AY515" s="18" t="s">
        <v>109</v>
      </c>
      <c r="BE515" s="179">
        <f>IF(N515="základní",J515,0)</f>
        <v>0</v>
      </c>
      <c r="BF515" s="179">
        <f>IF(N515="snížená",J515,0)</f>
        <v>0</v>
      </c>
      <c r="BG515" s="179">
        <f>IF(N515="zákl. přenesená",J515,0)</f>
        <v>0</v>
      </c>
      <c r="BH515" s="179">
        <f>IF(N515="sníž. přenesená",J515,0)</f>
        <v>0</v>
      </c>
      <c r="BI515" s="179">
        <f>IF(N515="nulová",J515,0)</f>
        <v>0</v>
      </c>
      <c r="BJ515" s="18" t="s">
        <v>114</v>
      </c>
      <c r="BK515" s="179">
        <f>ROUND(I515*H515,2)</f>
        <v>0</v>
      </c>
      <c r="BL515" s="18" t="s">
        <v>194</v>
      </c>
      <c r="BM515" s="178" t="s">
        <v>763</v>
      </c>
    </row>
    <row r="516" spans="1:65" s="2" customFormat="1">
      <c r="A516" s="35"/>
      <c r="B516" s="36"/>
      <c r="C516" s="37"/>
      <c r="D516" s="180" t="s">
        <v>115</v>
      </c>
      <c r="E516" s="37"/>
      <c r="F516" s="181" t="s">
        <v>762</v>
      </c>
      <c r="G516" s="37"/>
      <c r="H516" s="37"/>
      <c r="I516" s="182"/>
      <c r="J516" s="37"/>
      <c r="K516" s="37"/>
      <c r="L516" s="40"/>
      <c r="M516" s="183"/>
      <c r="N516" s="184"/>
      <c r="O516" s="66"/>
      <c r="P516" s="66"/>
      <c r="Q516" s="66"/>
      <c r="R516" s="66"/>
      <c r="S516" s="66"/>
      <c r="T516" s="67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115</v>
      </c>
      <c r="AU516" s="18" t="s">
        <v>80</v>
      </c>
    </row>
    <row r="517" spans="1:65" s="13" customFormat="1">
      <c r="B517" s="195"/>
      <c r="C517" s="196"/>
      <c r="D517" s="180" t="s">
        <v>116</v>
      </c>
      <c r="E517" s="197" t="s">
        <v>19</v>
      </c>
      <c r="F517" s="198" t="s">
        <v>764</v>
      </c>
      <c r="G517" s="196"/>
      <c r="H517" s="199">
        <v>5.8000000000000003E-2</v>
      </c>
      <c r="I517" s="200"/>
      <c r="J517" s="196"/>
      <c r="K517" s="196"/>
      <c r="L517" s="201"/>
      <c r="M517" s="202"/>
      <c r="N517" s="203"/>
      <c r="O517" s="203"/>
      <c r="P517" s="203"/>
      <c r="Q517" s="203"/>
      <c r="R517" s="203"/>
      <c r="S517" s="203"/>
      <c r="T517" s="204"/>
      <c r="AT517" s="205" t="s">
        <v>116</v>
      </c>
      <c r="AU517" s="205" t="s">
        <v>80</v>
      </c>
      <c r="AV517" s="13" t="s">
        <v>82</v>
      </c>
      <c r="AW517" s="13" t="s">
        <v>34</v>
      </c>
      <c r="AX517" s="13" t="s">
        <v>80</v>
      </c>
      <c r="AY517" s="205" t="s">
        <v>109</v>
      </c>
    </row>
    <row r="518" spans="1:65" s="2" customFormat="1" ht="24.2" customHeight="1">
      <c r="A518" s="35"/>
      <c r="B518" s="36"/>
      <c r="C518" s="225" t="s">
        <v>427</v>
      </c>
      <c r="D518" s="225" t="s">
        <v>235</v>
      </c>
      <c r="E518" s="226" t="s">
        <v>765</v>
      </c>
      <c r="F518" s="227" t="s">
        <v>766</v>
      </c>
      <c r="G518" s="228" t="s">
        <v>163</v>
      </c>
      <c r="H518" s="229">
        <v>49.04</v>
      </c>
      <c r="I518" s="230"/>
      <c r="J518" s="231">
        <f>ROUND(I518*H518,2)</f>
        <v>0</v>
      </c>
      <c r="K518" s="227" t="s">
        <v>151</v>
      </c>
      <c r="L518" s="232"/>
      <c r="M518" s="233" t="s">
        <v>19</v>
      </c>
      <c r="N518" s="234" t="s">
        <v>45</v>
      </c>
      <c r="O518" s="66"/>
      <c r="P518" s="176">
        <f>O518*H518</f>
        <v>0</v>
      </c>
      <c r="Q518" s="176">
        <v>6.4000000000000003E-3</v>
      </c>
      <c r="R518" s="176">
        <f>Q518*H518</f>
        <v>0.31385600000000002</v>
      </c>
      <c r="S518" s="176">
        <v>0</v>
      </c>
      <c r="T518" s="177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78" t="s">
        <v>366</v>
      </c>
      <c r="AT518" s="178" t="s">
        <v>235</v>
      </c>
      <c r="AU518" s="178" t="s">
        <v>80</v>
      </c>
      <c r="AY518" s="18" t="s">
        <v>109</v>
      </c>
      <c r="BE518" s="179">
        <f>IF(N518="základní",J518,0)</f>
        <v>0</v>
      </c>
      <c r="BF518" s="179">
        <f>IF(N518="snížená",J518,0)</f>
        <v>0</v>
      </c>
      <c r="BG518" s="179">
        <f>IF(N518="zákl. přenesená",J518,0)</f>
        <v>0</v>
      </c>
      <c r="BH518" s="179">
        <f>IF(N518="sníž. přenesená",J518,0)</f>
        <v>0</v>
      </c>
      <c r="BI518" s="179">
        <f>IF(N518="nulová",J518,0)</f>
        <v>0</v>
      </c>
      <c r="BJ518" s="18" t="s">
        <v>114</v>
      </c>
      <c r="BK518" s="179">
        <f>ROUND(I518*H518,2)</f>
        <v>0</v>
      </c>
      <c r="BL518" s="18" t="s">
        <v>194</v>
      </c>
      <c r="BM518" s="178" t="s">
        <v>767</v>
      </c>
    </row>
    <row r="519" spans="1:65" s="2" customFormat="1" ht="19.5">
      <c r="A519" s="35"/>
      <c r="B519" s="36"/>
      <c r="C519" s="37"/>
      <c r="D519" s="180" t="s">
        <v>115</v>
      </c>
      <c r="E519" s="37"/>
      <c r="F519" s="181" t="s">
        <v>766</v>
      </c>
      <c r="G519" s="37"/>
      <c r="H519" s="37"/>
      <c r="I519" s="182"/>
      <c r="J519" s="37"/>
      <c r="K519" s="37"/>
      <c r="L519" s="40"/>
      <c r="M519" s="183"/>
      <c r="N519" s="184"/>
      <c r="O519" s="66"/>
      <c r="P519" s="66"/>
      <c r="Q519" s="66"/>
      <c r="R519" s="66"/>
      <c r="S519" s="66"/>
      <c r="T519" s="67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115</v>
      </c>
      <c r="AU519" s="18" t="s">
        <v>80</v>
      </c>
    </row>
    <row r="520" spans="1:65" s="12" customFormat="1">
      <c r="B520" s="185"/>
      <c r="C520" s="186"/>
      <c r="D520" s="180" t="s">
        <v>116</v>
      </c>
      <c r="E520" s="187" t="s">
        <v>19</v>
      </c>
      <c r="F520" s="188" t="s">
        <v>768</v>
      </c>
      <c r="G520" s="186"/>
      <c r="H520" s="187" t="s">
        <v>19</v>
      </c>
      <c r="I520" s="189"/>
      <c r="J520" s="186"/>
      <c r="K520" s="186"/>
      <c r="L520" s="190"/>
      <c r="M520" s="191"/>
      <c r="N520" s="192"/>
      <c r="O520" s="192"/>
      <c r="P520" s="192"/>
      <c r="Q520" s="192"/>
      <c r="R520" s="192"/>
      <c r="S520" s="192"/>
      <c r="T520" s="193"/>
      <c r="AT520" s="194" t="s">
        <v>116</v>
      </c>
      <c r="AU520" s="194" t="s">
        <v>80</v>
      </c>
      <c r="AV520" s="12" t="s">
        <v>80</v>
      </c>
      <c r="AW520" s="12" t="s">
        <v>34</v>
      </c>
      <c r="AX520" s="12" t="s">
        <v>72</v>
      </c>
      <c r="AY520" s="194" t="s">
        <v>109</v>
      </c>
    </row>
    <row r="521" spans="1:65" s="13" customFormat="1">
      <c r="B521" s="195"/>
      <c r="C521" s="196"/>
      <c r="D521" s="180" t="s">
        <v>116</v>
      </c>
      <c r="E521" s="197" t="s">
        <v>19</v>
      </c>
      <c r="F521" s="198" t="s">
        <v>769</v>
      </c>
      <c r="G521" s="196"/>
      <c r="H521" s="199">
        <v>41.84</v>
      </c>
      <c r="I521" s="200"/>
      <c r="J521" s="196"/>
      <c r="K521" s="196"/>
      <c r="L521" s="201"/>
      <c r="M521" s="202"/>
      <c r="N521" s="203"/>
      <c r="O521" s="203"/>
      <c r="P521" s="203"/>
      <c r="Q521" s="203"/>
      <c r="R521" s="203"/>
      <c r="S521" s="203"/>
      <c r="T521" s="204"/>
      <c r="AT521" s="205" t="s">
        <v>116</v>
      </c>
      <c r="AU521" s="205" t="s">
        <v>80</v>
      </c>
      <c r="AV521" s="13" t="s">
        <v>82</v>
      </c>
      <c r="AW521" s="13" t="s">
        <v>34</v>
      </c>
      <c r="AX521" s="13" t="s">
        <v>72</v>
      </c>
      <c r="AY521" s="205" t="s">
        <v>109</v>
      </c>
    </row>
    <row r="522" spans="1:65" s="12" customFormat="1">
      <c r="B522" s="185"/>
      <c r="C522" s="186"/>
      <c r="D522" s="180" t="s">
        <v>116</v>
      </c>
      <c r="E522" s="187" t="s">
        <v>19</v>
      </c>
      <c r="F522" s="188" t="s">
        <v>770</v>
      </c>
      <c r="G522" s="186"/>
      <c r="H522" s="187" t="s">
        <v>19</v>
      </c>
      <c r="I522" s="189"/>
      <c r="J522" s="186"/>
      <c r="K522" s="186"/>
      <c r="L522" s="190"/>
      <c r="M522" s="191"/>
      <c r="N522" s="192"/>
      <c r="O522" s="192"/>
      <c r="P522" s="192"/>
      <c r="Q522" s="192"/>
      <c r="R522" s="192"/>
      <c r="S522" s="192"/>
      <c r="T522" s="193"/>
      <c r="AT522" s="194" t="s">
        <v>116</v>
      </c>
      <c r="AU522" s="194" t="s">
        <v>80</v>
      </c>
      <c r="AV522" s="12" t="s">
        <v>80</v>
      </c>
      <c r="AW522" s="12" t="s">
        <v>34</v>
      </c>
      <c r="AX522" s="12" t="s">
        <v>72</v>
      </c>
      <c r="AY522" s="194" t="s">
        <v>109</v>
      </c>
    </row>
    <row r="523" spans="1:65" s="13" customFormat="1">
      <c r="B523" s="195"/>
      <c r="C523" s="196"/>
      <c r="D523" s="180" t="s">
        <v>116</v>
      </c>
      <c r="E523" s="197" t="s">
        <v>19</v>
      </c>
      <c r="F523" s="198" t="s">
        <v>771</v>
      </c>
      <c r="G523" s="196"/>
      <c r="H523" s="199">
        <v>7.2</v>
      </c>
      <c r="I523" s="200"/>
      <c r="J523" s="196"/>
      <c r="K523" s="196"/>
      <c r="L523" s="201"/>
      <c r="M523" s="202"/>
      <c r="N523" s="203"/>
      <c r="O523" s="203"/>
      <c r="P523" s="203"/>
      <c r="Q523" s="203"/>
      <c r="R523" s="203"/>
      <c r="S523" s="203"/>
      <c r="T523" s="204"/>
      <c r="AT523" s="205" t="s">
        <v>116</v>
      </c>
      <c r="AU523" s="205" t="s">
        <v>80</v>
      </c>
      <c r="AV523" s="13" t="s">
        <v>82</v>
      </c>
      <c r="AW523" s="13" t="s">
        <v>34</v>
      </c>
      <c r="AX523" s="13" t="s">
        <v>72</v>
      </c>
      <c r="AY523" s="205" t="s">
        <v>109</v>
      </c>
    </row>
    <row r="524" spans="1:65" s="15" customFormat="1">
      <c r="B524" s="214"/>
      <c r="C524" s="215"/>
      <c r="D524" s="180" t="s">
        <v>116</v>
      </c>
      <c r="E524" s="216" t="s">
        <v>19</v>
      </c>
      <c r="F524" s="217" t="s">
        <v>176</v>
      </c>
      <c r="G524" s="215"/>
      <c r="H524" s="218">
        <v>49.04</v>
      </c>
      <c r="I524" s="219"/>
      <c r="J524" s="215"/>
      <c r="K524" s="215"/>
      <c r="L524" s="220"/>
      <c r="M524" s="221"/>
      <c r="N524" s="222"/>
      <c r="O524" s="222"/>
      <c r="P524" s="222"/>
      <c r="Q524" s="222"/>
      <c r="R524" s="222"/>
      <c r="S524" s="222"/>
      <c r="T524" s="223"/>
      <c r="AT524" s="224" t="s">
        <v>116</v>
      </c>
      <c r="AU524" s="224" t="s">
        <v>80</v>
      </c>
      <c r="AV524" s="15" t="s">
        <v>114</v>
      </c>
      <c r="AW524" s="15" t="s">
        <v>34</v>
      </c>
      <c r="AX524" s="15" t="s">
        <v>80</v>
      </c>
      <c r="AY524" s="224" t="s">
        <v>109</v>
      </c>
    </row>
    <row r="525" spans="1:65" s="2" customFormat="1" ht="16.5" customHeight="1">
      <c r="A525" s="35"/>
      <c r="B525" s="36"/>
      <c r="C525" s="167" t="s">
        <v>772</v>
      </c>
      <c r="D525" s="167" t="s">
        <v>110</v>
      </c>
      <c r="E525" s="168" t="s">
        <v>773</v>
      </c>
      <c r="F525" s="169" t="s">
        <v>774</v>
      </c>
      <c r="G525" s="170" t="s">
        <v>163</v>
      </c>
      <c r="H525" s="171">
        <v>82.834999999999994</v>
      </c>
      <c r="I525" s="172"/>
      <c r="J525" s="173">
        <f>ROUND(I525*H525,2)</f>
        <v>0</v>
      </c>
      <c r="K525" s="169" t="s">
        <v>151</v>
      </c>
      <c r="L525" s="40"/>
      <c r="M525" s="174" t="s">
        <v>19</v>
      </c>
      <c r="N525" s="175" t="s">
        <v>45</v>
      </c>
      <c r="O525" s="66"/>
      <c r="P525" s="176">
        <f>O525*H525</f>
        <v>0</v>
      </c>
      <c r="Q525" s="176">
        <v>0</v>
      </c>
      <c r="R525" s="176">
        <f>Q525*H525</f>
        <v>0</v>
      </c>
      <c r="S525" s="176">
        <v>0</v>
      </c>
      <c r="T525" s="177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78" t="s">
        <v>194</v>
      </c>
      <c r="AT525" s="178" t="s">
        <v>110</v>
      </c>
      <c r="AU525" s="178" t="s">
        <v>80</v>
      </c>
      <c r="AY525" s="18" t="s">
        <v>109</v>
      </c>
      <c r="BE525" s="179">
        <f>IF(N525="základní",J525,0)</f>
        <v>0</v>
      </c>
      <c r="BF525" s="179">
        <f>IF(N525="snížená",J525,0)</f>
        <v>0</v>
      </c>
      <c r="BG525" s="179">
        <f>IF(N525="zákl. přenesená",J525,0)</f>
        <v>0</v>
      </c>
      <c r="BH525" s="179">
        <f>IF(N525="sníž. přenesená",J525,0)</f>
        <v>0</v>
      </c>
      <c r="BI525" s="179">
        <f>IF(N525="nulová",J525,0)</f>
        <v>0</v>
      </c>
      <c r="BJ525" s="18" t="s">
        <v>114</v>
      </c>
      <c r="BK525" s="179">
        <f>ROUND(I525*H525,2)</f>
        <v>0</v>
      </c>
      <c r="BL525" s="18" t="s">
        <v>194</v>
      </c>
      <c r="BM525" s="178" t="s">
        <v>775</v>
      </c>
    </row>
    <row r="526" spans="1:65" s="2" customFormat="1">
      <c r="A526" s="35"/>
      <c r="B526" s="36"/>
      <c r="C526" s="37"/>
      <c r="D526" s="180" t="s">
        <v>115</v>
      </c>
      <c r="E526" s="37"/>
      <c r="F526" s="181" t="s">
        <v>776</v>
      </c>
      <c r="G526" s="37"/>
      <c r="H526" s="37"/>
      <c r="I526" s="182"/>
      <c r="J526" s="37"/>
      <c r="K526" s="37"/>
      <c r="L526" s="40"/>
      <c r="M526" s="183"/>
      <c r="N526" s="184"/>
      <c r="O526" s="66"/>
      <c r="P526" s="66"/>
      <c r="Q526" s="66"/>
      <c r="R526" s="66"/>
      <c r="S526" s="66"/>
      <c r="T526" s="67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115</v>
      </c>
      <c r="AU526" s="18" t="s">
        <v>80</v>
      </c>
    </row>
    <row r="527" spans="1:65" s="2" customFormat="1">
      <c r="A527" s="35"/>
      <c r="B527" s="36"/>
      <c r="C527" s="37"/>
      <c r="D527" s="212" t="s">
        <v>153</v>
      </c>
      <c r="E527" s="37"/>
      <c r="F527" s="213" t="s">
        <v>777</v>
      </c>
      <c r="G527" s="37"/>
      <c r="H527" s="37"/>
      <c r="I527" s="182"/>
      <c r="J527" s="37"/>
      <c r="K527" s="37"/>
      <c r="L527" s="40"/>
      <c r="M527" s="183"/>
      <c r="N527" s="184"/>
      <c r="O527" s="66"/>
      <c r="P527" s="66"/>
      <c r="Q527" s="66"/>
      <c r="R527" s="66"/>
      <c r="S527" s="66"/>
      <c r="T527" s="67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153</v>
      </c>
      <c r="AU527" s="18" t="s">
        <v>80</v>
      </c>
    </row>
    <row r="528" spans="1:65" s="12" customFormat="1">
      <c r="B528" s="185"/>
      <c r="C528" s="186"/>
      <c r="D528" s="180" t="s">
        <v>116</v>
      </c>
      <c r="E528" s="187" t="s">
        <v>19</v>
      </c>
      <c r="F528" s="188" t="s">
        <v>778</v>
      </c>
      <c r="G528" s="186"/>
      <c r="H528" s="187" t="s">
        <v>19</v>
      </c>
      <c r="I528" s="189"/>
      <c r="J528" s="186"/>
      <c r="K528" s="186"/>
      <c r="L528" s="190"/>
      <c r="M528" s="191"/>
      <c r="N528" s="192"/>
      <c r="O528" s="192"/>
      <c r="P528" s="192"/>
      <c r="Q528" s="192"/>
      <c r="R528" s="192"/>
      <c r="S528" s="192"/>
      <c r="T528" s="193"/>
      <c r="AT528" s="194" t="s">
        <v>116</v>
      </c>
      <c r="AU528" s="194" t="s">
        <v>80</v>
      </c>
      <c r="AV528" s="12" t="s">
        <v>80</v>
      </c>
      <c r="AW528" s="12" t="s">
        <v>34</v>
      </c>
      <c r="AX528" s="12" t="s">
        <v>72</v>
      </c>
      <c r="AY528" s="194" t="s">
        <v>109</v>
      </c>
    </row>
    <row r="529" spans="1:65" s="12" customFormat="1">
      <c r="B529" s="185"/>
      <c r="C529" s="186"/>
      <c r="D529" s="180" t="s">
        <v>116</v>
      </c>
      <c r="E529" s="187" t="s">
        <v>19</v>
      </c>
      <c r="F529" s="188" t="s">
        <v>393</v>
      </c>
      <c r="G529" s="186"/>
      <c r="H529" s="187" t="s">
        <v>19</v>
      </c>
      <c r="I529" s="189"/>
      <c r="J529" s="186"/>
      <c r="K529" s="186"/>
      <c r="L529" s="190"/>
      <c r="M529" s="191"/>
      <c r="N529" s="192"/>
      <c r="O529" s="192"/>
      <c r="P529" s="192"/>
      <c r="Q529" s="192"/>
      <c r="R529" s="192"/>
      <c r="S529" s="192"/>
      <c r="T529" s="193"/>
      <c r="AT529" s="194" t="s">
        <v>116</v>
      </c>
      <c r="AU529" s="194" t="s">
        <v>80</v>
      </c>
      <c r="AV529" s="12" t="s">
        <v>80</v>
      </c>
      <c r="AW529" s="12" t="s">
        <v>34</v>
      </c>
      <c r="AX529" s="12" t="s">
        <v>72</v>
      </c>
      <c r="AY529" s="194" t="s">
        <v>109</v>
      </c>
    </row>
    <row r="530" spans="1:65" s="13" customFormat="1">
      <c r="B530" s="195"/>
      <c r="C530" s="196"/>
      <c r="D530" s="180" t="s">
        <v>116</v>
      </c>
      <c r="E530" s="197" t="s">
        <v>19</v>
      </c>
      <c r="F530" s="198" t="s">
        <v>779</v>
      </c>
      <c r="G530" s="196"/>
      <c r="H530" s="199">
        <v>30.23</v>
      </c>
      <c r="I530" s="200"/>
      <c r="J530" s="196"/>
      <c r="K530" s="196"/>
      <c r="L530" s="201"/>
      <c r="M530" s="202"/>
      <c r="N530" s="203"/>
      <c r="O530" s="203"/>
      <c r="P530" s="203"/>
      <c r="Q530" s="203"/>
      <c r="R530" s="203"/>
      <c r="S530" s="203"/>
      <c r="T530" s="204"/>
      <c r="AT530" s="205" t="s">
        <v>116</v>
      </c>
      <c r="AU530" s="205" t="s">
        <v>80</v>
      </c>
      <c r="AV530" s="13" t="s">
        <v>82</v>
      </c>
      <c r="AW530" s="13" t="s">
        <v>34</v>
      </c>
      <c r="AX530" s="13" t="s">
        <v>72</v>
      </c>
      <c r="AY530" s="205" t="s">
        <v>109</v>
      </c>
    </row>
    <row r="531" spans="1:65" s="12" customFormat="1">
      <c r="B531" s="185"/>
      <c r="C531" s="186"/>
      <c r="D531" s="180" t="s">
        <v>116</v>
      </c>
      <c r="E531" s="187" t="s">
        <v>19</v>
      </c>
      <c r="F531" s="188" t="s">
        <v>780</v>
      </c>
      <c r="G531" s="186"/>
      <c r="H531" s="187" t="s">
        <v>19</v>
      </c>
      <c r="I531" s="189"/>
      <c r="J531" s="186"/>
      <c r="K531" s="186"/>
      <c r="L531" s="190"/>
      <c r="M531" s="191"/>
      <c r="N531" s="192"/>
      <c r="O531" s="192"/>
      <c r="P531" s="192"/>
      <c r="Q531" s="192"/>
      <c r="R531" s="192"/>
      <c r="S531" s="192"/>
      <c r="T531" s="193"/>
      <c r="AT531" s="194" t="s">
        <v>116</v>
      </c>
      <c r="AU531" s="194" t="s">
        <v>80</v>
      </c>
      <c r="AV531" s="12" t="s">
        <v>80</v>
      </c>
      <c r="AW531" s="12" t="s">
        <v>34</v>
      </c>
      <c r="AX531" s="12" t="s">
        <v>72</v>
      </c>
      <c r="AY531" s="194" t="s">
        <v>109</v>
      </c>
    </row>
    <row r="532" spans="1:65" s="13" customFormat="1">
      <c r="B532" s="195"/>
      <c r="C532" s="196"/>
      <c r="D532" s="180" t="s">
        <v>116</v>
      </c>
      <c r="E532" s="197" t="s">
        <v>19</v>
      </c>
      <c r="F532" s="198" t="s">
        <v>781</v>
      </c>
      <c r="G532" s="196"/>
      <c r="H532" s="199">
        <v>26.46</v>
      </c>
      <c r="I532" s="200"/>
      <c r="J532" s="196"/>
      <c r="K532" s="196"/>
      <c r="L532" s="201"/>
      <c r="M532" s="202"/>
      <c r="N532" s="203"/>
      <c r="O532" s="203"/>
      <c r="P532" s="203"/>
      <c r="Q532" s="203"/>
      <c r="R532" s="203"/>
      <c r="S532" s="203"/>
      <c r="T532" s="204"/>
      <c r="AT532" s="205" t="s">
        <v>116</v>
      </c>
      <c r="AU532" s="205" t="s">
        <v>80</v>
      </c>
      <c r="AV532" s="13" t="s">
        <v>82</v>
      </c>
      <c r="AW532" s="13" t="s">
        <v>34</v>
      </c>
      <c r="AX532" s="13" t="s">
        <v>72</v>
      </c>
      <c r="AY532" s="205" t="s">
        <v>109</v>
      </c>
    </row>
    <row r="533" spans="1:65" s="12" customFormat="1">
      <c r="B533" s="185"/>
      <c r="C533" s="186"/>
      <c r="D533" s="180" t="s">
        <v>116</v>
      </c>
      <c r="E533" s="187" t="s">
        <v>19</v>
      </c>
      <c r="F533" s="188" t="s">
        <v>395</v>
      </c>
      <c r="G533" s="186"/>
      <c r="H533" s="187" t="s">
        <v>19</v>
      </c>
      <c r="I533" s="189"/>
      <c r="J533" s="186"/>
      <c r="K533" s="186"/>
      <c r="L533" s="190"/>
      <c r="M533" s="191"/>
      <c r="N533" s="192"/>
      <c r="O533" s="192"/>
      <c r="P533" s="192"/>
      <c r="Q533" s="192"/>
      <c r="R533" s="192"/>
      <c r="S533" s="192"/>
      <c r="T533" s="193"/>
      <c r="AT533" s="194" t="s">
        <v>116</v>
      </c>
      <c r="AU533" s="194" t="s">
        <v>80</v>
      </c>
      <c r="AV533" s="12" t="s">
        <v>80</v>
      </c>
      <c r="AW533" s="12" t="s">
        <v>34</v>
      </c>
      <c r="AX533" s="12" t="s">
        <v>72</v>
      </c>
      <c r="AY533" s="194" t="s">
        <v>109</v>
      </c>
    </row>
    <row r="534" spans="1:65" s="13" customFormat="1">
      <c r="B534" s="195"/>
      <c r="C534" s="196"/>
      <c r="D534" s="180" t="s">
        <v>116</v>
      </c>
      <c r="E534" s="197" t="s">
        <v>19</v>
      </c>
      <c r="F534" s="198" t="s">
        <v>782</v>
      </c>
      <c r="G534" s="196"/>
      <c r="H534" s="199">
        <v>26.145</v>
      </c>
      <c r="I534" s="200"/>
      <c r="J534" s="196"/>
      <c r="K534" s="196"/>
      <c r="L534" s="201"/>
      <c r="M534" s="202"/>
      <c r="N534" s="203"/>
      <c r="O534" s="203"/>
      <c r="P534" s="203"/>
      <c r="Q534" s="203"/>
      <c r="R534" s="203"/>
      <c r="S534" s="203"/>
      <c r="T534" s="204"/>
      <c r="AT534" s="205" t="s">
        <v>116</v>
      </c>
      <c r="AU534" s="205" t="s">
        <v>80</v>
      </c>
      <c r="AV534" s="13" t="s">
        <v>82</v>
      </c>
      <c r="AW534" s="13" t="s">
        <v>34</v>
      </c>
      <c r="AX534" s="13" t="s">
        <v>72</v>
      </c>
      <c r="AY534" s="205" t="s">
        <v>109</v>
      </c>
    </row>
    <row r="535" spans="1:65" s="15" customFormat="1">
      <c r="B535" s="214"/>
      <c r="C535" s="215"/>
      <c r="D535" s="180" t="s">
        <v>116</v>
      </c>
      <c r="E535" s="216" t="s">
        <v>19</v>
      </c>
      <c r="F535" s="217" t="s">
        <v>176</v>
      </c>
      <c r="G535" s="215"/>
      <c r="H535" s="218">
        <v>82.834999999999994</v>
      </c>
      <c r="I535" s="219"/>
      <c r="J535" s="215"/>
      <c r="K535" s="215"/>
      <c r="L535" s="220"/>
      <c r="M535" s="221"/>
      <c r="N535" s="222"/>
      <c r="O535" s="222"/>
      <c r="P535" s="222"/>
      <c r="Q535" s="222"/>
      <c r="R535" s="222"/>
      <c r="S535" s="222"/>
      <c r="T535" s="223"/>
      <c r="AT535" s="224" t="s">
        <v>116</v>
      </c>
      <c r="AU535" s="224" t="s">
        <v>80</v>
      </c>
      <c r="AV535" s="15" t="s">
        <v>114</v>
      </c>
      <c r="AW535" s="15" t="s">
        <v>34</v>
      </c>
      <c r="AX535" s="15" t="s">
        <v>80</v>
      </c>
      <c r="AY535" s="224" t="s">
        <v>109</v>
      </c>
    </row>
    <row r="536" spans="1:65" s="2" customFormat="1" ht="16.5" customHeight="1">
      <c r="A536" s="35"/>
      <c r="B536" s="36"/>
      <c r="C536" s="167" t="s">
        <v>432</v>
      </c>
      <c r="D536" s="167" t="s">
        <v>110</v>
      </c>
      <c r="E536" s="168" t="s">
        <v>783</v>
      </c>
      <c r="F536" s="169" t="s">
        <v>784</v>
      </c>
      <c r="G536" s="170" t="s">
        <v>163</v>
      </c>
      <c r="H536" s="171">
        <v>165.67</v>
      </c>
      <c r="I536" s="172"/>
      <c r="J536" s="173">
        <f>ROUND(I536*H536,2)</f>
        <v>0</v>
      </c>
      <c r="K536" s="169" t="s">
        <v>151</v>
      </c>
      <c r="L536" s="40"/>
      <c r="M536" s="174" t="s">
        <v>19</v>
      </c>
      <c r="N536" s="175" t="s">
        <v>45</v>
      </c>
      <c r="O536" s="66"/>
      <c r="P536" s="176">
        <f>O536*H536</f>
        <v>0</v>
      </c>
      <c r="Q536" s="176">
        <v>0</v>
      </c>
      <c r="R536" s="176">
        <f>Q536*H536</f>
        <v>0</v>
      </c>
      <c r="S536" s="176">
        <v>0</v>
      </c>
      <c r="T536" s="177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178" t="s">
        <v>194</v>
      </c>
      <c r="AT536" s="178" t="s">
        <v>110</v>
      </c>
      <c r="AU536" s="178" t="s">
        <v>80</v>
      </c>
      <c r="AY536" s="18" t="s">
        <v>109</v>
      </c>
      <c r="BE536" s="179">
        <f>IF(N536="základní",J536,0)</f>
        <v>0</v>
      </c>
      <c r="BF536" s="179">
        <f>IF(N536="snížená",J536,0)</f>
        <v>0</v>
      </c>
      <c r="BG536" s="179">
        <f>IF(N536="zákl. přenesená",J536,0)</f>
        <v>0</v>
      </c>
      <c r="BH536" s="179">
        <f>IF(N536="sníž. přenesená",J536,0)</f>
        <v>0</v>
      </c>
      <c r="BI536" s="179">
        <f>IF(N536="nulová",J536,0)</f>
        <v>0</v>
      </c>
      <c r="BJ536" s="18" t="s">
        <v>114</v>
      </c>
      <c r="BK536" s="179">
        <f>ROUND(I536*H536,2)</f>
        <v>0</v>
      </c>
      <c r="BL536" s="18" t="s">
        <v>194</v>
      </c>
      <c r="BM536" s="178" t="s">
        <v>785</v>
      </c>
    </row>
    <row r="537" spans="1:65" s="2" customFormat="1">
      <c r="A537" s="35"/>
      <c r="B537" s="36"/>
      <c r="C537" s="37"/>
      <c r="D537" s="180" t="s">
        <v>115</v>
      </c>
      <c r="E537" s="37"/>
      <c r="F537" s="181" t="s">
        <v>786</v>
      </c>
      <c r="G537" s="37"/>
      <c r="H537" s="37"/>
      <c r="I537" s="182"/>
      <c r="J537" s="37"/>
      <c r="K537" s="37"/>
      <c r="L537" s="40"/>
      <c r="M537" s="183"/>
      <c r="N537" s="184"/>
      <c r="O537" s="66"/>
      <c r="P537" s="66"/>
      <c r="Q537" s="66"/>
      <c r="R537" s="66"/>
      <c r="S537" s="66"/>
      <c r="T537" s="67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115</v>
      </c>
      <c r="AU537" s="18" t="s">
        <v>80</v>
      </c>
    </row>
    <row r="538" spans="1:65" s="2" customFormat="1">
      <c r="A538" s="35"/>
      <c r="B538" s="36"/>
      <c r="C538" s="37"/>
      <c r="D538" s="212" t="s">
        <v>153</v>
      </c>
      <c r="E538" s="37"/>
      <c r="F538" s="213" t="s">
        <v>787</v>
      </c>
      <c r="G538" s="37"/>
      <c r="H538" s="37"/>
      <c r="I538" s="182"/>
      <c r="J538" s="37"/>
      <c r="K538" s="37"/>
      <c r="L538" s="40"/>
      <c r="M538" s="183"/>
      <c r="N538" s="184"/>
      <c r="O538" s="66"/>
      <c r="P538" s="66"/>
      <c r="Q538" s="66"/>
      <c r="R538" s="66"/>
      <c r="S538" s="66"/>
      <c r="T538" s="67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153</v>
      </c>
      <c r="AU538" s="18" t="s">
        <v>80</v>
      </c>
    </row>
    <row r="539" spans="1:65" s="13" customFormat="1">
      <c r="B539" s="195"/>
      <c r="C539" s="196"/>
      <c r="D539" s="180" t="s">
        <v>116</v>
      </c>
      <c r="E539" s="197" t="s">
        <v>19</v>
      </c>
      <c r="F539" s="198" t="s">
        <v>788</v>
      </c>
      <c r="G539" s="196"/>
      <c r="H539" s="199">
        <v>165.67</v>
      </c>
      <c r="I539" s="200"/>
      <c r="J539" s="196"/>
      <c r="K539" s="196"/>
      <c r="L539" s="201"/>
      <c r="M539" s="202"/>
      <c r="N539" s="203"/>
      <c r="O539" s="203"/>
      <c r="P539" s="203"/>
      <c r="Q539" s="203"/>
      <c r="R539" s="203"/>
      <c r="S539" s="203"/>
      <c r="T539" s="204"/>
      <c r="AT539" s="205" t="s">
        <v>116</v>
      </c>
      <c r="AU539" s="205" t="s">
        <v>80</v>
      </c>
      <c r="AV539" s="13" t="s">
        <v>82</v>
      </c>
      <c r="AW539" s="13" t="s">
        <v>34</v>
      </c>
      <c r="AX539" s="13" t="s">
        <v>80</v>
      </c>
      <c r="AY539" s="205" t="s">
        <v>109</v>
      </c>
    </row>
    <row r="540" spans="1:65" s="2" customFormat="1" ht="16.5" customHeight="1">
      <c r="A540" s="35"/>
      <c r="B540" s="36"/>
      <c r="C540" s="167" t="s">
        <v>789</v>
      </c>
      <c r="D540" s="167" t="s">
        <v>110</v>
      </c>
      <c r="E540" s="168" t="s">
        <v>790</v>
      </c>
      <c r="F540" s="169" t="s">
        <v>791</v>
      </c>
      <c r="G540" s="170" t="s">
        <v>163</v>
      </c>
      <c r="H540" s="171">
        <v>49.04</v>
      </c>
      <c r="I540" s="172"/>
      <c r="J540" s="173">
        <f>ROUND(I540*H540,2)</f>
        <v>0</v>
      </c>
      <c r="K540" s="169" t="s">
        <v>151</v>
      </c>
      <c r="L540" s="40"/>
      <c r="M540" s="174" t="s">
        <v>19</v>
      </c>
      <c r="N540" s="175" t="s">
        <v>45</v>
      </c>
      <c r="O540" s="66"/>
      <c r="P540" s="176">
        <f>O540*H540</f>
        <v>0</v>
      </c>
      <c r="Q540" s="176">
        <v>3.8000000000000002E-4</v>
      </c>
      <c r="R540" s="176">
        <f>Q540*H540</f>
        <v>1.8635200000000001E-2</v>
      </c>
      <c r="S540" s="176">
        <v>0</v>
      </c>
      <c r="T540" s="177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178" t="s">
        <v>194</v>
      </c>
      <c r="AT540" s="178" t="s">
        <v>110</v>
      </c>
      <c r="AU540" s="178" t="s">
        <v>80</v>
      </c>
      <c r="AY540" s="18" t="s">
        <v>109</v>
      </c>
      <c r="BE540" s="179">
        <f>IF(N540="základní",J540,0)</f>
        <v>0</v>
      </c>
      <c r="BF540" s="179">
        <f>IF(N540="snížená",J540,0)</f>
        <v>0</v>
      </c>
      <c r="BG540" s="179">
        <f>IF(N540="zákl. přenesená",J540,0)</f>
        <v>0</v>
      </c>
      <c r="BH540" s="179">
        <f>IF(N540="sníž. přenesená",J540,0)</f>
        <v>0</v>
      </c>
      <c r="BI540" s="179">
        <f>IF(N540="nulová",J540,0)</f>
        <v>0</v>
      </c>
      <c r="BJ540" s="18" t="s">
        <v>114</v>
      </c>
      <c r="BK540" s="179">
        <f>ROUND(I540*H540,2)</f>
        <v>0</v>
      </c>
      <c r="BL540" s="18" t="s">
        <v>194</v>
      </c>
      <c r="BM540" s="178" t="s">
        <v>792</v>
      </c>
    </row>
    <row r="541" spans="1:65" s="2" customFormat="1">
      <c r="A541" s="35"/>
      <c r="B541" s="36"/>
      <c r="C541" s="37"/>
      <c r="D541" s="180" t="s">
        <v>115</v>
      </c>
      <c r="E541" s="37"/>
      <c r="F541" s="181" t="s">
        <v>793</v>
      </c>
      <c r="G541" s="37"/>
      <c r="H541" s="37"/>
      <c r="I541" s="182"/>
      <c r="J541" s="37"/>
      <c r="K541" s="37"/>
      <c r="L541" s="40"/>
      <c r="M541" s="183"/>
      <c r="N541" s="184"/>
      <c r="O541" s="66"/>
      <c r="P541" s="66"/>
      <c r="Q541" s="66"/>
      <c r="R541" s="66"/>
      <c r="S541" s="66"/>
      <c r="T541" s="67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115</v>
      </c>
      <c r="AU541" s="18" t="s">
        <v>80</v>
      </c>
    </row>
    <row r="542" spans="1:65" s="2" customFormat="1">
      <c r="A542" s="35"/>
      <c r="B542" s="36"/>
      <c r="C542" s="37"/>
      <c r="D542" s="212" t="s">
        <v>153</v>
      </c>
      <c r="E542" s="37"/>
      <c r="F542" s="213" t="s">
        <v>794</v>
      </c>
      <c r="G542" s="37"/>
      <c r="H542" s="37"/>
      <c r="I542" s="182"/>
      <c r="J542" s="37"/>
      <c r="K542" s="37"/>
      <c r="L542" s="40"/>
      <c r="M542" s="183"/>
      <c r="N542" s="184"/>
      <c r="O542" s="66"/>
      <c r="P542" s="66"/>
      <c r="Q542" s="66"/>
      <c r="R542" s="66"/>
      <c r="S542" s="66"/>
      <c r="T542" s="67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153</v>
      </c>
      <c r="AU542" s="18" t="s">
        <v>80</v>
      </c>
    </row>
    <row r="543" spans="1:65" s="12" customFormat="1">
      <c r="B543" s="185"/>
      <c r="C543" s="186"/>
      <c r="D543" s="180" t="s">
        <v>116</v>
      </c>
      <c r="E543" s="187" t="s">
        <v>19</v>
      </c>
      <c r="F543" s="188" t="s">
        <v>768</v>
      </c>
      <c r="G543" s="186"/>
      <c r="H543" s="187" t="s">
        <v>19</v>
      </c>
      <c r="I543" s="189"/>
      <c r="J543" s="186"/>
      <c r="K543" s="186"/>
      <c r="L543" s="190"/>
      <c r="M543" s="191"/>
      <c r="N543" s="192"/>
      <c r="O543" s="192"/>
      <c r="P543" s="192"/>
      <c r="Q543" s="192"/>
      <c r="R543" s="192"/>
      <c r="S543" s="192"/>
      <c r="T543" s="193"/>
      <c r="AT543" s="194" t="s">
        <v>116</v>
      </c>
      <c r="AU543" s="194" t="s">
        <v>80</v>
      </c>
      <c r="AV543" s="12" t="s">
        <v>80</v>
      </c>
      <c r="AW543" s="12" t="s">
        <v>34</v>
      </c>
      <c r="AX543" s="12" t="s">
        <v>72</v>
      </c>
      <c r="AY543" s="194" t="s">
        <v>109</v>
      </c>
    </row>
    <row r="544" spans="1:65" s="13" customFormat="1">
      <c r="B544" s="195"/>
      <c r="C544" s="196"/>
      <c r="D544" s="180" t="s">
        <v>116</v>
      </c>
      <c r="E544" s="197" t="s">
        <v>19</v>
      </c>
      <c r="F544" s="198" t="s">
        <v>769</v>
      </c>
      <c r="G544" s="196"/>
      <c r="H544" s="199">
        <v>41.84</v>
      </c>
      <c r="I544" s="200"/>
      <c r="J544" s="196"/>
      <c r="K544" s="196"/>
      <c r="L544" s="201"/>
      <c r="M544" s="202"/>
      <c r="N544" s="203"/>
      <c r="O544" s="203"/>
      <c r="P544" s="203"/>
      <c r="Q544" s="203"/>
      <c r="R544" s="203"/>
      <c r="S544" s="203"/>
      <c r="T544" s="204"/>
      <c r="AT544" s="205" t="s">
        <v>116</v>
      </c>
      <c r="AU544" s="205" t="s">
        <v>80</v>
      </c>
      <c r="AV544" s="13" t="s">
        <v>82</v>
      </c>
      <c r="AW544" s="13" t="s">
        <v>34</v>
      </c>
      <c r="AX544" s="13" t="s">
        <v>72</v>
      </c>
      <c r="AY544" s="205" t="s">
        <v>109</v>
      </c>
    </row>
    <row r="545" spans="1:65" s="12" customFormat="1">
      <c r="B545" s="185"/>
      <c r="C545" s="186"/>
      <c r="D545" s="180" t="s">
        <v>116</v>
      </c>
      <c r="E545" s="187" t="s">
        <v>19</v>
      </c>
      <c r="F545" s="188" t="s">
        <v>770</v>
      </c>
      <c r="G545" s="186"/>
      <c r="H545" s="187" t="s">
        <v>19</v>
      </c>
      <c r="I545" s="189"/>
      <c r="J545" s="186"/>
      <c r="K545" s="186"/>
      <c r="L545" s="190"/>
      <c r="M545" s="191"/>
      <c r="N545" s="192"/>
      <c r="O545" s="192"/>
      <c r="P545" s="192"/>
      <c r="Q545" s="192"/>
      <c r="R545" s="192"/>
      <c r="S545" s="192"/>
      <c r="T545" s="193"/>
      <c r="AT545" s="194" t="s">
        <v>116</v>
      </c>
      <c r="AU545" s="194" t="s">
        <v>80</v>
      </c>
      <c r="AV545" s="12" t="s">
        <v>80</v>
      </c>
      <c r="AW545" s="12" t="s">
        <v>34</v>
      </c>
      <c r="AX545" s="12" t="s">
        <v>72</v>
      </c>
      <c r="AY545" s="194" t="s">
        <v>109</v>
      </c>
    </row>
    <row r="546" spans="1:65" s="13" customFormat="1">
      <c r="B546" s="195"/>
      <c r="C546" s="196"/>
      <c r="D546" s="180" t="s">
        <v>116</v>
      </c>
      <c r="E546" s="197" t="s">
        <v>19</v>
      </c>
      <c r="F546" s="198" t="s">
        <v>771</v>
      </c>
      <c r="G546" s="196"/>
      <c r="H546" s="199">
        <v>7.2</v>
      </c>
      <c r="I546" s="200"/>
      <c r="J546" s="196"/>
      <c r="K546" s="196"/>
      <c r="L546" s="201"/>
      <c r="M546" s="202"/>
      <c r="N546" s="203"/>
      <c r="O546" s="203"/>
      <c r="P546" s="203"/>
      <c r="Q546" s="203"/>
      <c r="R546" s="203"/>
      <c r="S546" s="203"/>
      <c r="T546" s="204"/>
      <c r="AT546" s="205" t="s">
        <v>116</v>
      </c>
      <c r="AU546" s="205" t="s">
        <v>80</v>
      </c>
      <c r="AV546" s="13" t="s">
        <v>82</v>
      </c>
      <c r="AW546" s="13" t="s">
        <v>34</v>
      </c>
      <c r="AX546" s="13" t="s">
        <v>72</v>
      </c>
      <c r="AY546" s="205" t="s">
        <v>109</v>
      </c>
    </row>
    <row r="547" spans="1:65" s="15" customFormat="1">
      <c r="B547" s="214"/>
      <c r="C547" s="215"/>
      <c r="D547" s="180" t="s">
        <v>116</v>
      </c>
      <c r="E547" s="216" t="s">
        <v>19</v>
      </c>
      <c r="F547" s="217" t="s">
        <v>176</v>
      </c>
      <c r="G547" s="215"/>
      <c r="H547" s="218">
        <v>49.04</v>
      </c>
      <c r="I547" s="219"/>
      <c r="J547" s="215"/>
      <c r="K547" s="215"/>
      <c r="L547" s="220"/>
      <c r="M547" s="221"/>
      <c r="N547" s="222"/>
      <c r="O547" s="222"/>
      <c r="P547" s="222"/>
      <c r="Q547" s="222"/>
      <c r="R547" s="222"/>
      <c r="S547" s="222"/>
      <c r="T547" s="223"/>
      <c r="AT547" s="224" t="s">
        <v>116</v>
      </c>
      <c r="AU547" s="224" t="s">
        <v>80</v>
      </c>
      <c r="AV547" s="15" t="s">
        <v>114</v>
      </c>
      <c r="AW547" s="15" t="s">
        <v>34</v>
      </c>
      <c r="AX547" s="15" t="s">
        <v>80</v>
      </c>
      <c r="AY547" s="224" t="s">
        <v>109</v>
      </c>
    </row>
    <row r="548" spans="1:65" s="2" customFormat="1" ht="16.5" customHeight="1">
      <c r="A548" s="35"/>
      <c r="B548" s="36"/>
      <c r="C548" s="167" t="s">
        <v>439</v>
      </c>
      <c r="D548" s="167" t="s">
        <v>110</v>
      </c>
      <c r="E548" s="168" t="s">
        <v>795</v>
      </c>
      <c r="F548" s="169" t="s">
        <v>796</v>
      </c>
      <c r="G548" s="170" t="s">
        <v>163</v>
      </c>
      <c r="H548" s="171">
        <v>56</v>
      </c>
      <c r="I548" s="172"/>
      <c r="J548" s="173">
        <f>ROUND(I548*H548,2)</f>
        <v>0</v>
      </c>
      <c r="K548" s="169" t="s">
        <v>19</v>
      </c>
      <c r="L548" s="40"/>
      <c r="M548" s="174" t="s">
        <v>19</v>
      </c>
      <c r="N548" s="175" t="s">
        <v>45</v>
      </c>
      <c r="O548" s="66"/>
      <c r="P548" s="176">
        <f>O548*H548</f>
        <v>0</v>
      </c>
      <c r="Q548" s="176">
        <v>0</v>
      </c>
      <c r="R548" s="176">
        <f>Q548*H548</f>
        <v>0</v>
      </c>
      <c r="S548" s="176">
        <v>0</v>
      </c>
      <c r="T548" s="177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178" t="s">
        <v>194</v>
      </c>
      <c r="AT548" s="178" t="s">
        <v>110</v>
      </c>
      <c r="AU548" s="178" t="s">
        <v>80</v>
      </c>
      <c r="AY548" s="18" t="s">
        <v>109</v>
      </c>
      <c r="BE548" s="179">
        <f>IF(N548="základní",J548,0)</f>
        <v>0</v>
      </c>
      <c r="BF548" s="179">
        <f>IF(N548="snížená",J548,0)</f>
        <v>0</v>
      </c>
      <c r="BG548" s="179">
        <f>IF(N548="zákl. přenesená",J548,0)</f>
        <v>0</v>
      </c>
      <c r="BH548" s="179">
        <f>IF(N548="sníž. přenesená",J548,0)</f>
        <v>0</v>
      </c>
      <c r="BI548" s="179">
        <f>IF(N548="nulová",J548,0)</f>
        <v>0</v>
      </c>
      <c r="BJ548" s="18" t="s">
        <v>114</v>
      </c>
      <c r="BK548" s="179">
        <f>ROUND(I548*H548,2)</f>
        <v>0</v>
      </c>
      <c r="BL548" s="18" t="s">
        <v>194</v>
      </c>
      <c r="BM548" s="178" t="s">
        <v>797</v>
      </c>
    </row>
    <row r="549" spans="1:65" s="2" customFormat="1">
      <c r="A549" s="35"/>
      <c r="B549" s="36"/>
      <c r="C549" s="37"/>
      <c r="D549" s="180" t="s">
        <v>115</v>
      </c>
      <c r="E549" s="37"/>
      <c r="F549" s="181" t="s">
        <v>796</v>
      </c>
      <c r="G549" s="37"/>
      <c r="H549" s="37"/>
      <c r="I549" s="182"/>
      <c r="J549" s="37"/>
      <c r="K549" s="37"/>
      <c r="L549" s="40"/>
      <c r="M549" s="183"/>
      <c r="N549" s="184"/>
      <c r="O549" s="66"/>
      <c r="P549" s="66"/>
      <c r="Q549" s="66"/>
      <c r="R549" s="66"/>
      <c r="S549" s="66"/>
      <c r="T549" s="67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8" t="s">
        <v>115</v>
      </c>
      <c r="AU549" s="18" t="s">
        <v>80</v>
      </c>
    </row>
    <row r="550" spans="1:65" s="12" customFormat="1">
      <c r="B550" s="185"/>
      <c r="C550" s="186"/>
      <c r="D550" s="180" t="s">
        <v>116</v>
      </c>
      <c r="E550" s="187" t="s">
        <v>19</v>
      </c>
      <c r="F550" s="188" t="s">
        <v>798</v>
      </c>
      <c r="G550" s="186"/>
      <c r="H550" s="187" t="s">
        <v>19</v>
      </c>
      <c r="I550" s="189"/>
      <c r="J550" s="186"/>
      <c r="K550" s="186"/>
      <c r="L550" s="190"/>
      <c r="M550" s="191"/>
      <c r="N550" s="192"/>
      <c r="O550" s="192"/>
      <c r="P550" s="192"/>
      <c r="Q550" s="192"/>
      <c r="R550" s="192"/>
      <c r="S550" s="192"/>
      <c r="T550" s="193"/>
      <c r="AT550" s="194" t="s">
        <v>116</v>
      </c>
      <c r="AU550" s="194" t="s">
        <v>80</v>
      </c>
      <c r="AV550" s="12" t="s">
        <v>80</v>
      </c>
      <c r="AW550" s="12" t="s">
        <v>34</v>
      </c>
      <c r="AX550" s="12" t="s">
        <v>72</v>
      </c>
      <c r="AY550" s="194" t="s">
        <v>109</v>
      </c>
    </row>
    <row r="551" spans="1:65" s="13" customFormat="1">
      <c r="B551" s="195"/>
      <c r="C551" s="196"/>
      <c r="D551" s="180" t="s">
        <v>116</v>
      </c>
      <c r="E551" s="197" t="s">
        <v>19</v>
      </c>
      <c r="F551" s="198" t="s">
        <v>799</v>
      </c>
      <c r="G551" s="196"/>
      <c r="H551" s="199">
        <v>56</v>
      </c>
      <c r="I551" s="200"/>
      <c r="J551" s="196"/>
      <c r="K551" s="196"/>
      <c r="L551" s="201"/>
      <c r="M551" s="202"/>
      <c r="N551" s="203"/>
      <c r="O551" s="203"/>
      <c r="P551" s="203"/>
      <c r="Q551" s="203"/>
      <c r="R551" s="203"/>
      <c r="S551" s="203"/>
      <c r="T551" s="204"/>
      <c r="AT551" s="205" t="s">
        <v>116</v>
      </c>
      <c r="AU551" s="205" t="s">
        <v>80</v>
      </c>
      <c r="AV551" s="13" t="s">
        <v>82</v>
      </c>
      <c r="AW551" s="13" t="s">
        <v>34</v>
      </c>
      <c r="AX551" s="13" t="s">
        <v>80</v>
      </c>
      <c r="AY551" s="205" t="s">
        <v>109</v>
      </c>
    </row>
    <row r="552" spans="1:65" s="2" customFormat="1" ht="16.5" customHeight="1">
      <c r="A552" s="35"/>
      <c r="B552" s="36"/>
      <c r="C552" s="167" t="s">
        <v>800</v>
      </c>
      <c r="D552" s="167" t="s">
        <v>110</v>
      </c>
      <c r="E552" s="168" t="s">
        <v>801</v>
      </c>
      <c r="F552" s="169" t="s">
        <v>802</v>
      </c>
      <c r="G552" s="170" t="s">
        <v>238</v>
      </c>
      <c r="H552" s="171">
        <v>0.41899999999999998</v>
      </c>
      <c r="I552" s="172"/>
      <c r="J552" s="173">
        <f>ROUND(I552*H552,2)</f>
        <v>0</v>
      </c>
      <c r="K552" s="169" t="s">
        <v>151</v>
      </c>
      <c r="L552" s="40"/>
      <c r="M552" s="174" t="s">
        <v>19</v>
      </c>
      <c r="N552" s="175" t="s">
        <v>45</v>
      </c>
      <c r="O552" s="66"/>
      <c r="P552" s="176">
        <f>O552*H552</f>
        <v>0</v>
      </c>
      <c r="Q552" s="176">
        <v>0</v>
      </c>
      <c r="R552" s="176">
        <f>Q552*H552</f>
        <v>0</v>
      </c>
      <c r="S552" s="176">
        <v>0</v>
      </c>
      <c r="T552" s="177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178" t="s">
        <v>194</v>
      </c>
      <c r="AT552" s="178" t="s">
        <v>110</v>
      </c>
      <c r="AU552" s="178" t="s">
        <v>80</v>
      </c>
      <c r="AY552" s="18" t="s">
        <v>109</v>
      </c>
      <c r="BE552" s="179">
        <f>IF(N552="základní",J552,0)</f>
        <v>0</v>
      </c>
      <c r="BF552" s="179">
        <f>IF(N552="snížená",J552,0)</f>
        <v>0</v>
      </c>
      <c r="BG552" s="179">
        <f>IF(N552="zákl. přenesená",J552,0)</f>
        <v>0</v>
      </c>
      <c r="BH552" s="179">
        <f>IF(N552="sníž. přenesená",J552,0)</f>
        <v>0</v>
      </c>
      <c r="BI552" s="179">
        <f>IF(N552="nulová",J552,0)</f>
        <v>0</v>
      </c>
      <c r="BJ552" s="18" t="s">
        <v>114</v>
      </c>
      <c r="BK552" s="179">
        <f>ROUND(I552*H552,2)</f>
        <v>0</v>
      </c>
      <c r="BL552" s="18" t="s">
        <v>194</v>
      </c>
      <c r="BM552" s="178" t="s">
        <v>803</v>
      </c>
    </row>
    <row r="553" spans="1:65" s="2" customFormat="1" ht="19.5">
      <c r="A553" s="35"/>
      <c r="B553" s="36"/>
      <c r="C553" s="37"/>
      <c r="D553" s="180" t="s">
        <v>115</v>
      </c>
      <c r="E553" s="37"/>
      <c r="F553" s="181" t="s">
        <v>804</v>
      </c>
      <c r="G553" s="37"/>
      <c r="H553" s="37"/>
      <c r="I553" s="182"/>
      <c r="J553" s="37"/>
      <c r="K553" s="37"/>
      <c r="L553" s="40"/>
      <c r="M553" s="183"/>
      <c r="N553" s="184"/>
      <c r="O553" s="66"/>
      <c r="P553" s="66"/>
      <c r="Q553" s="66"/>
      <c r="R553" s="66"/>
      <c r="S553" s="66"/>
      <c r="T553" s="67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115</v>
      </c>
      <c r="AU553" s="18" t="s">
        <v>80</v>
      </c>
    </row>
    <row r="554" spans="1:65" s="2" customFormat="1">
      <c r="A554" s="35"/>
      <c r="B554" s="36"/>
      <c r="C554" s="37"/>
      <c r="D554" s="212" t="s">
        <v>153</v>
      </c>
      <c r="E554" s="37"/>
      <c r="F554" s="213" t="s">
        <v>805</v>
      </c>
      <c r="G554" s="37"/>
      <c r="H554" s="37"/>
      <c r="I554" s="182"/>
      <c r="J554" s="37"/>
      <c r="K554" s="37"/>
      <c r="L554" s="40"/>
      <c r="M554" s="237"/>
      <c r="N554" s="238"/>
      <c r="O554" s="239"/>
      <c r="P554" s="239"/>
      <c r="Q554" s="239"/>
      <c r="R554" s="239"/>
      <c r="S554" s="239"/>
      <c r="T554" s="240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153</v>
      </c>
      <c r="AU554" s="18" t="s">
        <v>80</v>
      </c>
    </row>
    <row r="555" spans="1:65" s="2" customFormat="1" ht="6.95" customHeight="1">
      <c r="A555" s="35"/>
      <c r="B555" s="49"/>
      <c r="C555" s="50"/>
      <c r="D555" s="50"/>
      <c r="E555" s="50"/>
      <c r="F555" s="50"/>
      <c r="G555" s="50"/>
      <c r="H555" s="50"/>
      <c r="I555" s="50"/>
      <c r="J555" s="50"/>
      <c r="K555" s="50"/>
      <c r="L555" s="40"/>
      <c r="M555" s="35"/>
      <c r="O555" s="35"/>
      <c r="P555" s="35"/>
      <c r="Q555" s="35"/>
      <c r="R555" s="35"/>
      <c r="S555" s="35"/>
      <c r="T555" s="35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</row>
  </sheetData>
  <sheetProtection algorithmName="SHA-512" hashValue="Kkxy0B2g5YXUL3BlWZ14nHjE7Rnbvwa7iydxAo4IziyrIoziHstTfh4HAF+5lKhpiR8HHCjXrFZ25ntp5BGtOw==" saltValue="rNStY+7M95y4XKNlnFib9p2I9a1z0XFBmJYQrfIgVrvI1CJxFWqaon4f77YH20lW3qE2lTN2earNpZ7ugaiu0w==" spinCount="100000" sheet="1" objects="1" scenarios="1" formatColumns="0" formatRows="0" autoFilter="0"/>
  <autoFilter ref="C89:K554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2" r:id="rId3"/>
    <hyperlink ref="F107" r:id="rId4"/>
    <hyperlink ref="F115" r:id="rId5"/>
    <hyperlink ref="F120" r:id="rId6"/>
    <hyperlink ref="F124" r:id="rId7"/>
    <hyperlink ref="F130" r:id="rId8"/>
    <hyperlink ref="F135" r:id="rId9"/>
    <hyperlink ref="F140" r:id="rId10"/>
    <hyperlink ref="F144" r:id="rId11"/>
    <hyperlink ref="F148" r:id="rId12"/>
    <hyperlink ref="F156" r:id="rId13"/>
    <hyperlink ref="F160" r:id="rId14"/>
    <hyperlink ref="F169" r:id="rId15"/>
    <hyperlink ref="F182" r:id="rId16"/>
    <hyperlink ref="F188" r:id="rId17"/>
    <hyperlink ref="F193" r:id="rId18"/>
    <hyperlink ref="F197" r:id="rId19"/>
    <hyperlink ref="F205" r:id="rId20"/>
    <hyperlink ref="F210" r:id="rId21"/>
    <hyperlink ref="F216" r:id="rId22"/>
    <hyperlink ref="F221" r:id="rId23"/>
    <hyperlink ref="F225" r:id="rId24"/>
    <hyperlink ref="F229" r:id="rId25"/>
    <hyperlink ref="F233" r:id="rId26"/>
    <hyperlink ref="F243" r:id="rId27"/>
    <hyperlink ref="F247" r:id="rId28"/>
    <hyperlink ref="F251" r:id="rId29"/>
    <hyperlink ref="F254" r:id="rId30"/>
    <hyperlink ref="F259" r:id="rId31"/>
    <hyperlink ref="F267" r:id="rId32"/>
    <hyperlink ref="F272" r:id="rId33"/>
    <hyperlink ref="F275" r:id="rId34"/>
    <hyperlink ref="F287" r:id="rId35"/>
    <hyperlink ref="F290" r:id="rId36"/>
    <hyperlink ref="F295" r:id="rId37"/>
    <hyperlink ref="F300" r:id="rId38"/>
    <hyperlink ref="F305" r:id="rId39"/>
    <hyperlink ref="F310" r:id="rId40"/>
    <hyperlink ref="F314" r:id="rId41"/>
    <hyperlink ref="F318" r:id="rId42"/>
    <hyperlink ref="F322" r:id="rId43"/>
    <hyperlink ref="F326" r:id="rId44"/>
    <hyperlink ref="F329" r:id="rId45"/>
    <hyperlink ref="F334" r:id="rId46"/>
    <hyperlink ref="F339" r:id="rId47"/>
    <hyperlink ref="F347" r:id="rId48"/>
    <hyperlink ref="F355" r:id="rId49"/>
    <hyperlink ref="F360" r:id="rId50"/>
    <hyperlink ref="F368" r:id="rId51"/>
    <hyperlink ref="F373" r:id="rId52"/>
    <hyperlink ref="F381" r:id="rId53"/>
    <hyperlink ref="F385" r:id="rId54"/>
    <hyperlink ref="F389" r:id="rId55"/>
    <hyperlink ref="F393" r:id="rId56"/>
    <hyperlink ref="F398" r:id="rId57"/>
    <hyperlink ref="F402" r:id="rId58"/>
    <hyperlink ref="F406" r:id="rId59"/>
    <hyperlink ref="F410" r:id="rId60"/>
    <hyperlink ref="F415" r:id="rId61"/>
    <hyperlink ref="F425" r:id="rId62"/>
    <hyperlink ref="F437" r:id="rId63"/>
    <hyperlink ref="F443" r:id="rId64"/>
    <hyperlink ref="F446" r:id="rId65"/>
    <hyperlink ref="F451" r:id="rId66"/>
    <hyperlink ref="F459" r:id="rId67"/>
    <hyperlink ref="F463" r:id="rId68"/>
    <hyperlink ref="F468" r:id="rId69"/>
    <hyperlink ref="F473" r:id="rId70"/>
    <hyperlink ref="F478" r:id="rId71"/>
    <hyperlink ref="F510" r:id="rId72"/>
    <hyperlink ref="F527" r:id="rId73"/>
    <hyperlink ref="F538" r:id="rId74"/>
    <hyperlink ref="F542" r:id="rId75"/>
    <hyperlink ref="F554" r:id="rId7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/>
    <row r="2" spans="2:11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6" customFormat="1" ht="45" customHeight="1">
      <c r="B3" s="245"/>
      <c r="C3" s="373" t="s">
        <v>806</v>
      </c>
      <c r="D3" s="373"/>
      <c r="E3" s="373"/>
      <c r="F3" s="373"/>
      <c r="G3" s="373"/>
      <c r="H3" s="373"/>
      <c r="I3" s="373"/>
      <c r="J3" s="373"/>
      <c r="K3" s="246"/>
    </row>
    <row r="4" spans="2:11" s="1" customFormat="1" ht="25.5" customHeight="1">
      <c r="B4" s="247"/>
      <c r="C4" s="374" t="s">
        <v>807</v>
      </c>
      <c r="D4" s="374"/>
      <c r="E4" s="374"/>
      <c r="F4" s="374"/>
      <c r="G4" s="374"/>
      <c r="H4" s="374"/>
      <c r="I4" s="374"/>
      <c r="J4" s="374"/>
      <c r="K4" s="248"/>
    </row>
    <row r="5" spans="2:11" s="1" customFormat="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>
      <c r="B6" s="247"/>
      <c r="C6" s="372" t="s">
        <v>808</v>
      </c>
      <c r="D6" s="372"/>
      <c r="E6" s="372"/>
      <c r="F6" s="372"/>
      <c r="G6" s="372"/>
      <c r="H6" s="372"/>
      <c r="I6" s="372"/>
      <c r="J6" s="372"/>
      <c r="K6" s="248"/>
    </row>
    <row r="7" spans="2:11" s="1" customFormat="1" ht="15" customHeight="1">
      <c r="B7" s="251"/>
      <c r="C7" s="372" t="s">
        <v>809</v>
      </c>
      <c r="D7" s="372"/>
      <c r="E7" s="372"/>
      <c r="F7" s="372"/>
      <c r="G7" s="372"/>
      <c r="H7" s="372"/>
      <c r="I7" s="372"/>
      <c r="J7" s="372"/>
      <c r="K7" s="248"/>
    </row>
    <row r="8" spans="2:11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>
      <c r="B9" s="251"/>
      <c r="C9" s="372" t="s">
        <v>810</v>
      </c>
      <c r="D9" s="372"/>
      <c r="E9" s="372"/>
      <c r="F9" s="372"/>
      <c r="G9" s="372"/>
      <c r="H9" s="372"/>
      <c r="I9" s="372"/>
      <c r="J9" s="372"/>
      <c r="K9" s="248"/>
    </row>
    <row r="10" spans="2:11" s="1" customFormat="1" ht="15" customHeight="1">
      <c r="B10" s="251"/>
      <c r="C10" s="250"/>
      <c r="D10" s="372" t="s">
        <v>811</v>
      </c>
      <c r="E10" s="372"/>
      <c r="F10" s="372"/>
      <c r="G10" s="372"/>
      <c r="H10" s="372"/>
      <c r="I10" s="372"/>
      <c r="J10" s="372"/>
      <c r="K10" s="248"/>
    </row>
    <row r="11" spans="2:11" s="1" customFormat="1" ht="15" customHeight="1">
      <c r="B11" s="251"/>
      <c r="C11" s="252"/>
      <c r="D11" s="372" t="s">
        <v>812</v>
      </c>
      <c r="E11" s="372"/>
      <c r="F11" s="372"/>
      <c r="G11" s="372"/>
      <c r="H11" s="372"/>
      <c r="I11" s="372"/>
      <c r="J11" s="372"/>
      <c r="K11" s="248"/>
    </row>
    <row r="12" spans="2:11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>
      <c r="B13" s="251"/>
      <c r="C13" s="252"/>
      <c r="D13" s="253" t="s">
        <v>813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>
      <c r="B15" s="251"/>
      <c r="C15" s="252"/>
      <c r="D15" s="372" t="s">
        <v>814</v>
      </c>
      <c r="E15" s="372"/>
      <c r="F15" s="372"/>
      <c r="G15" s="372"/>
      <c r="H15" s="372"/>
      <c r="I15" s="372"/>
      <c r="J15" s="372"/>
      <c r="K15" s="248"/>
    </row>
    <row r="16" spans="2:11" s="1" customFormat="1" ht="15" customHeight="1">
      <c r="B16" s="251"/>
      <c r="C16" s="252"/>
      <c r="D16" s="372" t="s">
        <v>815</v>
      </c>
      <c r="E16" s="372"/>
      <c r="F16" s="372"/>
      <c r="G16" s="372"/>
      <c r="H16" s="372"/>
      <c r="I16" s="372"/>
      <c r="J16" s="372"/>
      <c r="K16" s="248"/>
    </row>
    <row r="17" spans="2:11" s="1" customFormat="1" ht="15" customHeight="1">
      <c r="B17" s="251"/>
      <c r="C17" s="252"/>
      <c r="D17" s="372" t="s">
        <v>816</v>
      </c>
      <c r="E17" s="372"/>
      <c r="F17" s="372"/>
      <c r="G17" s="372"/>
      <c r="H17" s="372"/>
      <c r="I17" s="372"/>
      <c r="J17" s="372"/>
      <c r="K17" s="248"/>
    </row>
    <row r="18" spans="2:11" s="1" customFormat="1" ht="15" customHeight="1">
      <c r="B18" s="251"/>
      <c r="C18" s="252"/>
      <c r="D18" s="252"/>
      <c r="E18" s="254" t="s">
        <v>79</v>
      </c>
      <c r="F18" s="372" t="s">
        <v>817</v>
      </c>
      <c r="G18" s="372"/>
      <c r="H18" s="372"/>
      <c r="I18" s="372"/>
      <c r="J18" s="372"/>
      <c r="K18" s="248"/>
    </row>
    <row r="19" spans="2:11" s="1" customFormat="1" ht="15" customHeight="1">
      <c r="B19" s="251"/>
      <c r="C19" s="252"/>
      <c r="D19" s="252"/>
      <c r="E19" s="254" t="s">
        <v>818</v>
      </c>
      <c r="F19" s="372" t="s">
        <v>819</v>
      </c>
      <c r="G19" s="372"/>
      <c r="H19" s="372"/>
      <c r="I19" s="372"/>
      <c r="J19" s="372"/>
      <c r="K19" s="248"/>
    </row>
    <row r="20" spans="2:11" s="1" customFormat="1" ht="15" customHeight="1">
      <c r="B20" s="251"/>
      <c r="C20" s="252"/>
      <c r="D20" s="252"/>
      <c r="E20" s="254" t="s">
        <v>820</v>
      </c>
      <c r="F20" s="372" t="s">
        <v>821</v>
      </c>
      <c r="G20" s="372"/>
      <c r="H20" s="372"/>
      <c r="I20" s="372"/>
      <c r="J20" s="372"/>
      <c r="K20" s="248"/>
    </row>
    <row r="21" spans="2:11" s="1" customFormat="1" ht="15" customHeight="1">
      <c r="B21" s="251"/>
      <c r="C21" s="252"/>
      <c r="D21" s="252"/>
      <c r="E21" s="254" t="s">
        <v>822</v>
      </c>
      <c r="F21" s="372" t="s">
        <v>823</v>
      </c>
      <c r="G21" s="372"/>
      <c r="H21" s="372"/>
      <c r="I21" s="372"/>
      <c r="J21" s="372"/>
      <c r="K21" s="248"/>
    </row>
    <row r="22" spans="2:11" s="1" customFormat="1" ht="15" customHeight="1">
      <c r="B22" s="251"/>
      <c r="C22" s="252"/>
      <c r="D22" s="252"/>
      <c r="E22" s="254" t="s">
        <v>824</v>
      </c>
      <c r="F22" s="372" t="s">
        <v>825</v>
      </c>
      <c r="G22" s="372"/>
      <c r="H22" s="372"/>
      <c r="I22" s="372"/>
      <c r="J22" s="372"/>
      <c r="K22" s="248"/>
    </row>
    <row r="23" spans="2:11" s="1" customFormat="1" ht="15" customHeight="1">
      <c r="B23" s="251"/>
      <c r="C23" s="252"/>
      <c r="D23" s="252"/>
      <c r="E23" s="254" t="s">
        <v>826</v>
      </c>
      <c r="F23" s="372" t="s">
        <v>827</v>
      </c>
      <c r="G23" s="372"/>
      <c r="H23" s="372"/>
      <c r="I23" s="372"/>
      <c r="J23" s="372"/>
      <c r="K23" s="248"/>
    </row>
    <row r="24" spans="2:11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>
      <c r="B25" s="251"/>
      <c r="C25" s="372" t="s">
        <v>828</v>
      </c>
      <c r="D25" s="372"/>
      <c r="E25" s="372"/>
      <c r="F25" s="372"/>
      <c r="G25" s="372"/>
      <c r="H25" s="372"/>
      <c r="I25" s="372"/>
      <c r="J25" s="372"/>
      <c r="K25" s="248"/>
    </row>
    <row r="26" spans="2:11" s="1" customFormat="1" ht="15" customHeight="1">
      <c r="B26" s="251"/>
      <c r="C26" s="372" t="s">
        <v>829</v>
      </c>
      <c r="D26" s="372"/>
      <c r="E26" s="372"/>
      <c r="F26" s="372"/>
      <c r="G26" s="372"/>
      <c r="H26" s="372"/>
      <c r="I26" s="372"/>
      <c r="J26" s="372"/>
      <c r="K26" s="248"/>
    </row>
    <row r="27" spans="2:11" s="1" customFormat="1" ht="15" customHeight="1">
      <c r="B27" s="251"/>
      <c r="C27" s="250"/>
      <c r="D27" s="372" t="s">
        <v>830</v>
      </c>
      <c r="E27" s="372"/>
      <c r="F27" s="372"/>
      <c r="G27" s="372"/>
      <c r="H27" s="372"/>
      <c r="I27" s="372"/>
      <c r="J27" s="372"/>
      <c r="K27" s="248"/>
    </row>
    <row r="28" spans="2:11" s="1" customFormat="1" ht="15" customHeight="1">
      <c r="B28" s="251"/>
      <c r="C28" s="252"/>
      <c r="D28" s="372" t="s">
        <v>831</v>
      </c>
      <c r="E28" s="372"/>
      <c r="F28" s="372"/>
      <c r="G28" s="372"/>
      <c r="H28" s="372"/>
      <c r="I28" s="372"/>
      <c r="J28" s="372"/>
      <c r="K28" s="248"/>
    </row>
    <row r="29" spans="2:11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>
      <c r="B30" s="251"/>
      <c r="C30" s="252"/>
      <c r="D30" s="372" t="s">
        <v>832</v>
      </c>
      <c r="E30" s="372"/>
      <c r="F30" s="372"/>
      <c r="G30" s="372"/>
      <c r="H30" s="372"/>
      <c r="I30" s="372"/>
      <c r="J30" s="372"/>
      <c r="K30" s="248"/>
    </row>
    <row r="31" spans="2:11" s="1" customFormat="1" ht="15" customHeight="1">
      <c r="B31" s="251"/>
      <c r="C31" s="252"/>
      <c r="D31" s="372" t="s">
        <v>833</v>
      </c>
      <c r="E31" s="372"/>
      <c r="F31" s="372"/>
      <c r="G31" s="372"/>
      <c r="H31" s="372"/>
      <c r="I31" s="372"/>
      <c r="J31" s="372"/>
      <c r="K31" s="248"/>
    </row>
    <row r="32" spans="2:11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>
      <c r="B33" s="251"/>
      <c r="C33" s="252"/>
      <c r="D33" s="372" t="s">
        <v>834</v>
      </c>
      <c r="E33" s="372"/>
      <c r="F33" s="372"/>
      <c r="G33" s="372"/>
      <c r="H33" s="372"/>
      <c r="I33" s="372"/>
      <c r="J33" s="372"/>
      <c r="K33" s="248"/>
    </row>
    <row r="34" spans="2:11" s="1" customFormat="1" ht="15" customHeight="1">
      <c r="B34" s="251"/>
      <c r="C34" s="252"/>
      <c r="D34" s="372" t="s">
        <v>835</v>
      </c>
      <c r="E34" s="372"/>
      <c r="F34" s="372"/>
      <c r="G34" s="372"/>
      <c r="H34" s="372"/>
      <c r="I34" s="372"/>
      <c r="J34" s="372"/>
      <c r="K34" s="248"/>
    </row>
    <row r="35" spans="2:11" s="1" customFormat="1" ht="15" customHeight="1">
      <c r="B35" s="251"/>
      <c r="C35" s="252"/>
      <c r="D35" s="372" t="s">
        <v>836</v>
      </c>
      <c r="E35" s="372"/>
      <c r="F35" s="372"/>
      <c r="G35" s="372"/>
      <c r="H35" s="372"/>
      <c r="I35" s="372"/>
      <c r="J35" s="372"/>
      <c r="K35" s="248"/>
    </row>
    <row r="36" spans="2:11" s="1" customFormat="1" ht="15" customHeight="1">
      <c r="B36" s="251"/>
      <c r="C36" s="252"/>
      <c r="D36" s="250"/>
      <c r="E36" s="253" t="s">
        <v>95</v>
      </c>
      <c r="F36" s="250"/>
      <c r="G36" s="372" t="s">
        <v>837</v>
      </c>
      <c r="H36" s="372"/>
      <c r="I36" s="372"/>
      <c r="J36" s="372"/>
      <c r="K36" s="248"/>
    </row>
    <row r="37" spans="2:11" s="1" customFormat="1" ht="30.75" customHeight="1">
      <c r="B37" s="251"/>
      <c r="C37" s="252"/>
      <c r="D37" s="250"/>
      <c r="E37" s="253" t="s">
        <v>838</v>
      </c>
      <c r="F37" s="250"/>
      <c r="G37" s="372" t="s">
        <v>839</v>
      </c>
      <c r="H37" s="372"/>
      <c r="I37" s="372"/>
      <c r="J37" s="372"/>
      <c r="K37" s="248"/>
    </row>
    <row r="38" spans="2:11" s="1" customFormat="1" ht="15" customHeight="1">
      <c r="B38" s="251"/>
      <c r="C38" s="252"/>
      <c r="D38" s="250"/>
      <c r="E38" s="253" t="s">
        <v>53</v>
      </c>
      <c r="F38" s="250"/>
      <c r="G38" s="372" t="s">
        <v>840</v>
      </c>
      <c r="H38" s="372"/>
      <c r="I38" s="372"/>
      <c r="J38" s="372"/>
      <c r="K38" s="248"/>
    </row>
    <row r="39" spans="2:11" s="1" customFormat="1" ht="15" customHeight="1">
      <c r="B39" s="251"/>
      <c r="C39" s="252"/>
      <c r="D39" s="250"/>
      <c r="E39" s="253" t="s">
        <v>54</v>
      </c>
      <c r="F39" s="250"/>
      <c r="G39" s="372" t="s">
        <v>841</v>
      </c>
      <c r="H39" s="372"/>
      <c r="I39" s="372"/>
      <c r="J39" s="372"/>
      <c r="K39" s="248"/>
    </row>
    <row r="40" spans="2:11" s="1" customFormat="1" ht="15" customHeight="1">
      <c r="B40" s="251"/>
      <c r="C40" s="252"/>
      <c r="D40" s="250"/>
      <c r="E40" s="253" t="s">
        <v>96</v>
      </c>
      <c r="F40" s="250"/>
      <c r="G40" s="372" t="s">
        <v>842</v>
      </c>
      <c r="H40" s="372"/>
      <c r="I40" s="372"/>
      <c r="J40" s="372"/>
      <c r="K40" s="248"/>
    </row>
    <row r="41" spans="2:11" s="1" customFormat="1" ht="15" customHeight="1">
      <c r="B41" s="251"/>
      <c r="C41" s="252"/>
      <c r="D41" s="250"/>
      <c r="E41" s="253" t="s">
        <v>97</v>
      </c>
      <c r="F41" s="250"/>
      <c r="G41" s="372" t="s">
        <v>843</v>
      </c>
      <c r="H41" s="372"/>
      <c r="I41" s="372"/>
      <c r="J41" s="372"/>
      <c r="K41" s="248"/>
    </row>
    <row r="42" spans="2:11" s="1" customFormat="1" ht="15" customHeight="1">
      <c r="B42" s="251"/>
      <c r="C42" s="252"/>
      <c r="D42" s="250"/>
      <c r="E42" s="253" t="s">
        <v>844</v>
      </c>
      <c r="F42" s="250"/>
      <c r="G42" s="372" t="s">
        <v>845</v>
      </c>
      <c r="H42" s="372"/>
      <c r="I42" s="372"/>
      <c r="J42" s="372"/>
      <c r="K42" s="248"/>
    </row>
    <row r="43" spans="2:11" s="1" customFormat="1" ht="15" customHeight="1">
      <c r="B43" s="251"/>
      <c r="C43" s="252"/>
      <c r="D43" s="250"/>
      <c r="E43" s="253"/>
      <c r="F43" s="250"/>
      <c r="G43" s="372" t="s">
        <v>846</v>
      </c>
      <c r="H43" s="372"/>
      <c r="I43" s="372"/>
      <c r="J43" s="372"/>
      <c r="K43" s="248"/>
    </row>
    <row r="44" spans="2:11" s="1" customFormat="1" ht="15" customHeight="1">
      <c r="B44" s="251"/>
      <c r="C44" s="252"/>
      <c r="D44" s="250"/>
      <c r="E44" s="253" t="s">
        <v>847</v>
      </c>
      <c r="F44" s="250"/>
      <c r="G44" s="372" t="s">
        <v>848</v>
      </c>
      <c r="H44" s="372"/>
      <c r="I44" s="372"/>
      <c r="J44" s="372"/>
      <c r="K44" s="248"/>
    </row>
    <row r="45" spans="2:11" s="1" customFormat="1" ht="15" customHeight="1">
      <c r="B45" s="251"/>
      <c r="C45" s="252"/>
      <c r="D45" s="250"/>
      <c r="E45" s="253" t="s">
        <v>99</v>
      </c>
      <c r="F45" s="250"/>
      <c r="G45" s="372" t="s">
        <v>849</v>
      </c>
      <c r="H45" s="372"/>
      <c r="I45" s="372"/>
      <c r="J45" s="372"/>
      <c r="K45" s="248"/>
    </row>
    <row r="46" spans="2:11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>
      <c r="B47" s="251"/>
      <c r="C47" s="252"/>
      <c r="D47" s="372" t="s">
        <v>850</v>
      </c>
      <c r="E47" s="372"/>
      <c r="F47" s="372"/>
      <c r="G47" s="372"/>
      <c r="H47" s="372"/>
      <c r="I47" s="372"/>
      <c r="J47" s="372"/>
      <c r="K47" s="248"/>
    </row>
    <row r="48" spans="2:11" s="1" customFormat="1" ht="15" customHeight="1">
      <c r="B48" s="251"/>
      <c r="C48" s="252"/>
      <c r="D48" s="252"/>
      <c r="E48" s="372" t="s">
        <v>851</v>
      </c>
      <c r="F48" s="372"/>
      <c r="G48" s="372"/>
      <c r="H48" s="372"/>
      <c r="I48" s="372"/>
      <c r="J48" s="372"/>
      <c r="K48" s="248"/>
    </row>
    <row r="49" spans="2:11" s="1" customFormat="1" ht="15" customHeight="1">
      <c r="B49" s="251"/>
      <c r="C49" s="252"/>
      <c r="D49" s="252"/>
      <c r="E49" s="372" t="s">
        <v>852</v>
      </c>
      <c r="F49" s="372"/>
      <c r="G49" s="372"/>
      <c r="H49" s="372"/>
      <c r="I49" s="372"/>
      <c r="J49" s="372"/>
      <c r="K49" s="248"/>
    </row>
    <row r="50" spans="2:11" s="1" customFormat="1" ht="15" customHeight="1">
      <c r="B50" s="251"/>
      <c r="C50" s="252"/>
      <c r="D50" s="252"/>
      <c r="E50" s="372" t="s">
        <v>853</v>
      </c>
      <c r="F50" s="372"/>
      <c r="G50" s="372"/>
      <c r="H50" s="372"/>
      <c r="I50" s="372"/>
      <c r="J50" s="372"/>
      <c r="K50" s="248"/>
    </row>
    <row r="51" spans="2:11" s="1" customFormat="1" ht="15" customHeight="1">
      <c r="B51" s="251"/>
      <c r="C51" s="252"/>
      <c r="D51" s="372" t="s">
        <v>854</v>
      </c>
      <c r="E51" s="372"/>
      <c r="F51" s="372"/>
      <c r="G51" s="372"/>
      <c r="H51" s="372"/>
      <c r="I51" s="372"/>
      <c r="J51" s="372"/>
      <c r="K51" s="248"/>
    </row>
    <row r="52" spans="2:11" s="1" customFormat="1" ht="25.5" customHeight="1">
      <c r="B52" s="247"/>
      <c r="C52" s="374" t="s">
        <v>855</v>
      </c>
      <c r="D52" s="374"/>
      <c r="E52" s="374"/>
      <c r="F52" s="374"/>
      <c r="G52" s="374"/>
      <c r="H52" s="374"/>
      <c r="I52" s="374"/>
      <c r="J52" s="374"/>
      <c r="K52" s="248"/>
    </row>
    <row r="53" spans="2:11" s="1" customFormat="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>
      <c r="B54" s="247"/>
      <c r="C54" s="372" t="s">
        <v>856</v>
      </c>
      <c r="D54" s="372"/>
      <c r="E54" s="372"/>
      <c r="F54" s="372"/>
      <c r="G54" s="372"/>
      <c r="H54" s="372"/>
      <c r="I54" s="372"/>
      <c r="J54" s="372"/>
      <c r="K54" s="248"/>
    </row>
    <row r="55" spans="2:11" s="1" customFormat="1" ht="15" customHeight="1">
      <c r="B55" s="247"/>
      <c r="C55" s="372" t="s">
        <v>857</v>
      </c>
      <c r="D55" s="372"/>
      <c r="E55" s="372"/>
      <c r="F55" s="372"/>
      <c r="G55" s="372"/>
      <c r="H55" s="372"/>
      <c r="I55" s="372"/>
      <c r="J55" s="372"/>
      <c r="K55" s="248"/>
    </row>
    <row r="56" spans="2:11" s="1" customFormat="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>
      <c r="B57" s="247"/>
      <c r="C57" s="372" t="s">
        <v>858</v>
      </c>
      <c r="D57" s="372"/>
      <c r="E57" s="372"/>
      <c r="F57" s="372"/>
      <c r="G57" s="372"/>
      <c r="H57" s="372"/>
      <c r="I57" s="372"/>
      <c r="J57" s="372"/>
      <c r="K57" s="248"/>
    </row>
    <row r="58" spans="2:11" s="1" customFormat="1" ht="15" customHeight="1">
      <c r="B58" s="247"/>
      <c r="C58" s="252"/>
      <c r="D58" s="372" t="s">
        <v>859</v>
      </c>
      <c r="E58" s="372"/>
      <c r="F58" s="372"/>
      <c r="G58" s="372"/>
      <c r="H58" s="372"/>
      <c r="I58" s="372"/>
      <c r="J58" s="372"/>
      <c r="K58" s="248"/>
    </row>
    <row r="59" spans="2:11" s="1" customFormat="1" ht="15" customHeight="1">
      <c r="B59" s="247"/>
      <c r="C59" s="252"/>
      <c r="D59" s="372" t="s">
        <v>860</v>
      </c>
      <c r="E59" s="372"/>
      <c r="F59" s="372"/>
      <c r="G59" s="372"/>
      <c r="H59" s="372"/>
      <c r="I59" s="372"/>
      <c r="J59" s="372"/>
      <c r="K59" s="248"/>
    </row>
    <row r="60" spans="2:11" s="1" customFormat="1" ht="15" customHeight="1">
      <c r="B60" s="247"/>
      <c r="C60" s="252"/>
      <c r="D60" s="372" t="s">
        <v>861</v>
      </c>
      <c r="E60" s="372"/>
      <c r="F60" s="372"/>
      <c r="G60" s="372"/>
      <c r="H60" s="372"/>
      <c r="I60" s="372"/>
      <c r="J60" s="372"/>
      <c r="K60" s="248"/>
    </row>
    <row r="61" spans="2:11" s="1" customFormat="1" ht="15" customHeight="1">
      <c r="B61" s="247"/>
      <c r="C61" s="252"/>
      <c r="D61" s="372" t="s">
        <v>862</v>
      </c>
      <c r="E61" s="372"/>
      <c r="F61" s="372"/>
      <c r="G61" s="372"/>
      <c r="H61" s="372"/>
      <c r="I61" s="372"/>
      <c r="J61" s="372"/>
      <c r="K61" s="248"/>
    </row>
    <row r="62" spans="2:11" s="1" customFormat="1" ht="15" customHeight="1">
      <c r="B62" s="247"/>
      <c r="C62" s="252"/>
      <c r="D62" s="376" t="s">
        <v>863</v>
      </c>
      <c r="E62" s="376"/>
      <c r="F62" s="376"/>
      <c r="G62" s="376"/>
      <c r="H62" s="376"/>
      <c r="I62" s="376"/>
      <c r="J62" s="376"/>
      <c r="K62" s="248"/>
    </row>
    <row r="63" spans="2:11" s="1" customFormat="1" ht="15" customHeight="1">
      <c r="B63" s="247"/>
      <c r="C63" s="252"/>
      <c r="D63" s="372" t="s">
        <v>864</v>
      </c>
      <c r="E63" s="372"/>
      <c r="F63" s="372"/>
      <c r="G63" s="372"/>
      <c r="H63" s="372"/>
      <c r="I63" s="372"/>
      <c r="J63" s="372"/>
      <c r="K63" s="248"/>
    </row>
    <row r="64" spans="2:11" s="1" customFormat="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>
      <c r="B65" s="247"/>
      <c r="C65" s="252"/>
      <c r="D65" s="372" t="s">
        <v>865</v>
      </c>
      <c r="E65" s="372"/>
      <c r="F65" s="372"/>
      <c r="G65" s="372"/>
      <c r="H65" s="372"/>
      <c r="I65" s="372"/>
      <c r="J65" s="372"/>
      <c r="K65" s="248"/>
    </row>
    <row r="66" spans="2:11" s="1" customFormat="1" ht="15" customHeight="1">
      <c r="B66" s="247"/>
      <c r="C66" s="252"/>
      <c r="D66" s="376" t="s">
        <v>866</v>
      </c>
      <c r="E66" s="376"/>
      <c r="F66" s="376"/>
      <c r="G66" s="376"/>
      <c r="H66" s="376"/>
      <c r="I66" s="376"/>
      <c r="J66" s="376"/>
      <c r="K66" s="248"/>
    </row>
    <row r="67" spans="2:11" s="1" customFormat="1" ht="15" customHeight="1">
      <c r="B67" s="247"/>
      <c r="C67" s="252"/>
      <c r="D67" s="372" t="s">
        <v>867</v>
      </c>
      <c r="E67" s="372"/>
      <c r="F67" s="372"/>
      <c r="G67" s="372"/>
      <c r="H67" s="372"/>
      <c r="I67" s="372"/>
      <c r="J67" s="372"/>
      <c r="K67" s="248"/>
    </row>
    <row r="68" spans="2:11" s="1" customFormat="1" ht="15" customHeight="1">
      <c r="B68" s="247"/>
      <c r="C68" s="252"/>
      <c r="D68" s="372" t="s">
        <v>868</v>
      </c>
      <c r="E68" s="372"/>
      <c r="F68" s="372"/>
      <c r="G68" s="372"/>
      <c r="H68" s="372"/>
      <c r="I68" s="372"/>
      <c r="J68" s="372"/>
      <c r="K68" s="248"/>
    </row>
    <row r="69" spans="2:11" s="1" customFormat="1" ht="15" customHeight="1">
      <c r="B69" s="247"/>
      <c r="C69" s="252"/>
      <c r="D69" s="372" t="s">
        <v>869</v>
      </c>
      <c r="E69" s="372"/>
      <c r="F69" s="372"/>
      <c r="G69" s="372"/>
      <c r="H69" s="372"/>
      <c r="I69" s="372"/>
      <c r="J69" s="372"/>
      <c r="K69" s="248"/>
    </row>
    <row r="70" spans="2:11" s="1" customFormat="1" ht="15" customHeight="1">
      <c r="B70" s="247"/>
      <c r="C70" s="252"/>
      <c r="D70" s="372" t="s">
        <v>870</v>
      </c>
      <c r="E70" s="372"/>
      <c r="F70" s="372"/>
      <c r="G70" s="372"/>
      <c r="H70" s="372"/>
      <c r="I70" s="372"/>
      <c r="J70" s="372"/>
      <c r="K70" s="248"/>
    </row>
    <row r="71" spans="2:1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>
      <c r="B75" s="264"/>
      <c r="C75" s="375" t="s">
        <v>871</v>
      </c>
      <c r="D75" s="375"/>
      <c r="E75" s="375"/>
      <c r="F75" s="375"/>
      <c r="G75" s="375"/>
      <c r="H75" s="375"/>
      <c r="I75" s="375"/>
      <c r="J75" s="375"/>
      <c r="K75" s="265"/>
    </row>
    <row r="76" spans="2:11" s="1" customFormat="1" ht="17.25" customHeight="1">
      <c r="B76" s="264"/>
      <c r="C76" s="266" t="s">
        <v>872</v>
      </c>
      <c r="D76" s="266"/>
      <c r="E76" s="266"/>
      <c r="F76" s="266" t="s">
        <v>873</v>
      </c>
      <c r="G76" s="267"/>
      <c r="H76" s="266" t="s">
        <v>54</v>
      </c>
      <c r="I76" s="266" t="s">
        <v>57</v>
      </c>
      <c r="J76" s="266" t="s">
        <v>874</v>
      </c>
      <c r="K76" s="265"/>
    </row>
    <row r="77" spans="2:11" s="1" customFormat="1" ht="17.25" customHeight="1">
      <c r="B77" s="264"/>
      <c r="C77" s="268" t="s">
        <v>875</v>
      </c>
      <c r="D77" s="268"/>
      <c r="E77" s="268"/>
      <c r="F77" s="269" t="s">
        <v>876</v>
      </c>
      <c r="G77" s="270"/>
      <c r="H77" s="268"/>
      <c r="I77" s="268"/>
      <c r="J77" s="268" t="s">
        <v>877</v>
      </c>
      <c r="K77" s="265"/>
    </row>
    <row r="78" spans="2:11" s="1" customFormat="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>
      <c r="B79" s="264"/>
      <c r="C79" s="253" t="s">
        <v>53</v>
      </c>
      <c r="D79" s="273"/>
      <c r="E79" s="273"/>
      <c r="F79" s="274" t="s">
        <v>878</v>
      </c>
      <c r="G79" s="275"/>
      <c r="H79" s="253" t="s">
        <v>879</v>
      </c>
      <c r="I79" s="253" t="s">
        <v>880</v>
      </c>
      <c r="J79" s="253">
        <v>20</v>
      </c>
      <c r="K79" s="265"/>
    </row>
    <row r="80" spans="2:11" s="1" customFormat="1" ht="15" customHeight="1">
      <c r="B80" s="264"/>
      <c r="C80" s="253" t="s">
        <v>881</v>
      </c>
      <c r="D80" s="253"/>
      <c r="E80" s="253"/>
      <c r="F80" s="274" t="s">
        <v>878</v>
      </c>
      <c r="G80" s="275"/>
      <c r="H80" s="253" t="s">
        <v>882</v>
      </c>
      <c r="I80" s="253" t="s">
        <v>880</v>
      </c>
      <c r="J80" s="253">
        <v>120</v>
      </c>
      <c r="K80" s="265"/>
    </row>
    <row r="81" spans="2:11" s="1" customFormat="1" ht="15" customHeight="1">
      <c r="B81" s="276"/>
      <c r="C81" s="253" t="s">
        <v>883</v>
      </c>
      <c r="D81" s="253"/>
      <c r="E81" s="253"/>
      <c r="F81" s="274" t="s">
        <v>884</v>
      </c>
      <c r="G81" s="275"/>
      <c r="H81" s="253" t="s">
        <v>885</v>
      </c>
      <c r="I81" s="253" t="s">
        <v>880</v>
      </c>
      <c r="J81" s="253">
        <v>50</v>
      </c>
      <c r="K81" s="265"/>
    </row>
    <row r="82" spans="2:11" s="1" customFormat="1" ht="15" customHeight="1">
      <c r="B82" s="276"/>
      <c r="C82" s="253" t="s">
        <v>886</v>
      </c>
      <c r="D82" s="253"/>
      <c r="E82" s="253"/>
      <c r="F82" s="274" t="s">
        <v>878</v>
      </c>
      <c r="G82" s="275"/>
      <c r="H82" s="253" t="s">
        <v>887</v>
      </c>
      <c r="I82" s="253" t="s">
        <v>888</v>
      </c>
      <c r="J82" s="253"/>
      <c r="K82" s="265"/>
    </row>
    <row r="83" spans="2:11" s="1" customFormat="1" ht="15" customHeight="1">
      <c r="B83" s="276"/>
      <c r="C83" s="277" t="s">
        <v>889</v>
      </c>
      <c r="D83" s="277"/>
      <c r="E83" s="277"/>
      <c r="F83" s="278" t="s">
        <v>884</v>
      </c>
      <c r="G83" s="277"/>
      <c r="H83" s="277" t="s">
        <v>890</v>
      </c>
      <c r="I83" s="277" t="s">
        <v>880</v>
      </c>
      <c r="J83" s="277">
        <v>15</v>
      </c>
      <c r="K83" s="265"/>
    </row>
    <row r="84" spans="2:11" s="1" customFormat="1" ht="15" customHeight="1">
      <c r="B84" s="276"/>
      <c r="C84" s="277" t="s">
        <v>891</v>
      </c>
      <c r="D84" s="277"/>
      <c r="E84" s="277"/>
      <c r="F84" s="278" t="s">
        <v>884</v>
      </c>
      <c r="G84" s="277"/>
      <c r="H84" s="277" t="s">
        <v>892</v>
      </c>
      <c r="I84" s="277" t="s">
        <v>880</v>
      </c>
      <c r="J84" s="277">
        <v>15</v>
      </c>
      <c r="K84" s="265"/>
    </row>
    <row r="85" spans="2:11" s="1" customFormat="1" ht="15" customHeight="1">
      <c r="B85" s="276"/>
      <c r="C85" s="277" t="s">
        <v>893</v>
      </c>
      <c r="D85" s="277"/>
      <c r="E85" s="277"/>
      <c r="F85" s="278" t="s">
        <v>884</v>
      </c>
      <c r="G85" s="277"/>
      <c r="H85" s="277" t="s">
        <v>894</v>
      </c>
      <c r="I85" s="277" t="s">
        <v>880</v>
      </c>
      <c r="J85" s="277">
        <v>20</v>
      </c>
      <c r="K85" s="265"/>
    </row>
    <row r="86" spans="2:11" s="1" customFormat="1" ht="15" customHeight="1">
      <c r="B86" s="276"/>
      <c r="C86" s="277" t="s">
        <v>895</v>
      </c>
      <c r="D86" s="277"/>
      <c r="E86" s="277"/>
      <c r="F86" s="278" t="s">
        <v>884</v>
      </c>
      <c r="G86" s="277"/>
      <c r="H86" s="277" t="s">
        <v>896</v>
      </c>
      <c r="I86" s="277" t="s">
        <v>880</v>
      </c>
      <c r="J86" s="277">
        <v>20</v>
      </c>
      <c r="K86" s="265"/>
    </row>
    <row r="87" spans="2:11" s="1" customFormat="1" ht="15" customHeight="1">
      <c r="B87" s="276"/>
      <c r="C87" s="253" t="s">
        <v>897</v>
      </c>
      <c r="D87" s="253"/>
      <c r="E87" s="253"/>
      <c r="F87" s="274" t="s">
        <v>884</v>
      </c>
      <c r="G87" s="275"/>
      <c r="H87" s="253" t="s">
        <v>898</v>
      </c>
      <c r="I87" s="253" t="s">
        <v>880</v>
      </c>
      <c r="J87" s="253">
        <v>50</v>
      </c>
      <c r="K87" s="265"/>
    </row>
    <row r="88" spans="2:11" s="1" customFormat="1" ht="15" customHeight="1">
      <c r="B88" s="276"/>
      <c r="C88" s="253" t="s">
        <v>899</v>
      </c>
      <c r="D88" s="253"/>
      <c r="E88" s="253"/>
      <c r="F88" s="274" t="s">
        <v>884</v>
      </c>
      <c r="G88" s="275"/>
      <c r="H88" s="253" t="s">
        <v>900</v>
      </c>
      <c r="I88" s="253" t="s">
        <v>880</v>
      </c>
      <c r="J88" s="253">
        <v>20</v>
      </c>
      <c r="K88" s="265"/>
    </row>
    <row r="89" spans="2:11" s="1" customFormat="1" ht="15" customHeight="1">
      <c r="B89" s="276"/>
      <c r="C89" s="253" t="s">
        <v>901</v>
      </c>
      <c r="D89" s="253"/>
      <c r="E89" s="253"/>
      <c r="F89" s="274" t="s">
        <v>884</v>
      </c>
      <c r="G89" s="275"/>
      <c r="H89" s="253" t="s">
        <v>902</v>
      </c>
      <c r="I89" s="253" t="s">
        <v>880</v>
      </c>
      <c r="J89" s="253">
        <v>20</v>
      </c>
      <c r="K89" s="265"/>
    </row>
    <row r="90" spans="2:11" s="1" customFormat="1" ht="15" customHeight="1">
      <c r="B90" s="276"/>
      <c r="C90" s="253" t="s">
        <v>903</v>
      </c>
      <c r="D90" s="253"/>
      <c r="E90" s="253"/>
      <c r="F90" s="274" t="s">
        <v>884</v>
      </c>
      <c r="G90" s="275"/>
      <c r="H90" s="253" t="s">
        <v>904</v>
      </c>
      <c r="I90" s="253" t="s">
        <v>880</v>
      </c>
      <c r="J90" s="253">
        <v>50</v>
      </c>
      <c r="K90" s="265"/>
    </row>
    <row r="91" spans="2:11" s="1" customFormat="1" ht="15" customHeight="1">
      <c r="B91" s="276"/>
      <c r="C91" s="253" t="s">
        <v>905</v>
      </c>
      <c r="D91" s="253"/>
      <c r="E91" s="253"/>
      <c r="F91" s="274" t="s">
        <v>884</v>
      </c>
      <c r="G91" s="275"/>
      <c r="H91" s="253" t="s">
        <v>905</v>
      </c>
      <c r="I91" s="253" t="s">
        <v>880</v>
      </c>
      <c r="J91" s="253">
        <v>50</v>
      </c>
      <c r="K91" s="265"/>
    </row>
    <row r="92" spans="2:11" s="1" customFormat="1" ht="15" customHeight="1">
      <c r="B92" s="276"/>
      <c r="C92" s="253" t="s">
        <v>906</v>
      </c>
      <c r="D92" s="253"/>
      <c r="E92" s="253"/>
      <c r="F92" s="274" t="s">
        <v>884</v>
      </c>
      <c r="G92" s="275"/>
      <c r="H92" s="253" t="s">
        <v>907</v>
      </c>
      <c r="I92" s="253" t="s">
        <v>880</v>
      </c>
      <c r="J92" s="253">
        <v>255</v>
      </c>
      <c r="K92" s="265"/>
    </row>
    <row r="93" spans="2:11" s="1" customFormat="1" ht="15" customHeight="1">
      <c r="B93" s="276"/>
      <c r="C93" s="253" t="s">
        <v>908</v>
      </c>
      <c r="D93" s="253"/>
      <c r="E93" s="253"/>
      <c r="F93" s="274" t="s">
        <v>878</v>
      </c>
      <c r="G93" s="275"/>
      <c r="H93" s="253" t="s">
        <v>909</v>
      </c>
      <c r="I93" s="253" t="s">
        <v>910</v>
      </c>
      <c r="J93" s="253"/>
      <c r="K93" s="265"/>
    </row>
    <row r="94" spans="2:11" s="1" customFormat="1" ht="15" customHeight="1">
      <c r="B94" s="276"/>
      <c r="C94" s="253" t="s">
        <v>911</v>
      </c>
      <c r="D94" s="253"/>
      <c r="E94" s="253"/>
      <c r="F94" s="274" t="s">
        <v>878</v>
      </c>
      <c r="G94" s="275"/>
      <c r="H94" s="253" t="s">
        <v>912</v>
      </c>
      <c r="I94" s="253" t="s">
        <v>913</v>
      </c>
      <c r="J94" s="253"/>
      <c r="K94" s="265"/>
    </row>
    <row r="95" spans="2:11" s="1" customFormat="1" ht="15" customHeight="1">
      <c r="B95" s="276"/>
      <c r="C95" s="253" t="s">
        <v>914</v>
      </c>
      <c r="D95" s="253"/>
      <c r="E95" s="253"/>
      <c r="F95" s="274" t="s">
        <v>878</v>
      </c>
      <c r="G95" s="275"/>
      <c r="H95" s="253" t="s">
        <v>914</v>
      </c>
      <c r="I95" s="253" t="s">
        <v>913</v>
      </c>
      <c r="J95" s="253"/>
      <c r="K95" s="265"/>
    </row>
    <row r="96" spans="2:11" s="1" customFormat="1" ht="15" customHeight="1">
      <c r="B96" s="276"/>
      <c r="C96" s="253" t="s">
        <v>38</v>
      </c>
      <c r="D96" s="253"/>
      <c r="E96" s="253"/>
      <c r="F96" s="274" t="s">
        <v>878</v>
      </c>
      <c r="G96" s="275"/>
      <c r="H96" s="253" t="s">
        <v>915</v>
      </c>
      <c r="I96" s="253" t="s">
        <v>913</v>
      </c>
      <c r="J96" s="253"/>
      <c r="K96" s="265"/>
    </row>
    <row r="97" spans="2:11" s="1" customFormat="1" ht="15" customHeight="1">
      <c r="B97" s="276"/>
      <c r="C97" s="253" t="s">
        <v>48</v>
      </c>
      <c r="D97" s="253"/>
      <c r="E97" s="253"/>
      <c r="F97" s="274" t="s">
        <v>878</v>
      </c>
      <c r="G97" s="275"/>
      <c r="H97" s="253" t="s">
        <v>916</v>
      </c>
      <c r="I97" s="253" t="s">
        <v>913</v>
      </c>
      <c r="J97" s="253"/>
      <c r="K97" s="265"/>
    </row>
    <row r="98" spans="2:11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pans="2:11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pans="2:11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>
      <c r="B102" s="264"/>
      <c r="C102" s="375" t="s">
        <v>917</v>
      </c>
      <c r="D102" s="375"/>
      <c r="E102" s="375"/>
      <c r="F102" s="375"/>
      <c r="G102" s="375"/>
      <c r="H102" s="375"/>
      <c r="I102" s="375"/>
      <c r="J102" s="375"/>
      <c r="K102" s="265"/>
    </row>
    <row r="103" spans="2:11" s="1" customFormat="1" ht="17.25" customHeight="1">
      <c r="B103" s="264"/>
      <c r="C103" s="266" t="s">
        <v>872</v>
      </c>
      <c r="D103" s="266"/>
      <c r="E103" s="266"/>
      <c r="F103" s="266" t="s">
        <v>873</v>
      </c>
      <c r="G103" s="267"/>
      <c r="H103" s="266" t="s">
        <v>54</v>
      </c>
      <c r="I103" s="266" t="s">
        <v>57</v>
      </c>
      <c r="J103" s="266" t="s">
        <v>874</v>
      </c>
      <c r="K103" s="265"/>
    </row>
    <row r="104" spans="2:11" s="1" customFormat="1" ht="17.25" customHeight="1">
      <c r="B104" s="264"/>
      <c r="C104" s="268" t="s">
        <v>875</v>
      </c>
      <c r="D104" s="268"/>
      <c r="E104" s="268"/>
      <c r="F104" s="269" t="s">
        <v>876</v>
      </c>
      <c r="G104" s="270"/>
      <c r="H104" s="268"/>
      <c r="I104" s="268"/>
      <c r="J104" s="268" t="s">
        <v>877</v>
      </c>
      <c r="K104" s="265"/>
    </row>
    <row r="105" spans="2:11" s="1" customFormat="1" ht="5.25" customHeight="1">
      <c r="B105" s="264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pans="2:11" s="1" customFormat="1" ht="15" customHeight="1">
      <c r="B106" s="264"/>
      <c r="C106" s="253" t="s">
        <v>53</v>
      </c>
      <c r="D106" s="273"/>
      <c r="E106" s="273"/>
      <c r="F106" s="274" t="s">
        <v>878</v>
      </c>
      <c r="G106" s="253"/>
      <c r="H106" s="253" t="s">
        <v>918</v>
      </c>
      <c r="I106" s="253" t="s">
        <v>880</v>
      </c>
      <c r="J106" s="253">
        <v>20</v>
      </c>
      <c r="K106" s="265"/>
    </row>
    <row r="107" spans="2:11" s="1" customFormat="1" ht="15" customHeight="1">
      <c r="B107" s="264"/>
      <c r="C107" s="253" t="s">
        <v>881</v>
      </c>
      <c r="D107" s="253"/>
      <c r="E107" s="253"/>
      <c r="F107" s="274" t="s">
        <v>878</v>
      </c>
      <c r="G107" s="253"/>
      <c r="H107" s="253" t="s">
        <v>918</v>
      </c>
      <c r="I107" s="253" t="s">
        <v>880</v>
      </c>
      <c r="J107" s="253">
        <v>120</v>
      </c>
      <c r="K107" s="265"/>
    </row>
    <row r="108" spans="2:11" s="1" customFormat="1" ht="15" customHeight="1">
      <c r="B108" s="276"/>
      <c r="C108" s="253" t="s">
        <v>883</v>
      </c>
      <c r="D108" s="253"/>
      <c r="E108" s="253"/>
      <c r="F108" s="274" t="s">
        <v>884</v>
      </c>
      <c r="G108" s="253"/>
      <c r="H108" s="253" t="s">
        <v>918</v>
      </c>
      <c r="I108" s="253" t="s">
        <v>880</v>
      </c>
      <c r="J108" s="253">
        <v>50</v>
      </c>
      <c r="K108" s="265"/>
    </row>
    <row r="109" spans="2:11" s="1" customFormat="1" ht="15" customHeight="1">
      <c r="B109" s="276"/>
      <c r="C109" s="253" t="s">
        <v>886</v>
      </c>
      <c r="D109" s="253"/>
      <c r="E109" s="253"/>
      <c r="F109" s="274" t="s">
        <v>878</v>
      </c>
      <c r="G109" s="253"/>
      <c r="H109" s="253" t="s">
        <v>918</v>
      </c>
      <c r="I109" s="253" t="s">
        <v>888</v>
      </c>
      <c r="J109" s="253"/>
      <c r="K109" s="265"/>
    </row>
    <row r="110" spans="2:11" s="1" customFormat="1" ht="15" customHeight="1">
      <c r="B110" s="276"/>
      <c r="C110" s="253" t="s">
        <v>897</v>
      </c>
      <c r="D110" s="253"/>
      <c r="E110" s="253"/>
      <c r="F110" s="274" t="s">
        <v>884</v>
      </c>
      <c r="G110" s="253"/>
      <c r="H110" s="253" t="s">
        <v>918</v>
      </c>
      <c r="I110" s="253" t="s">
        <v>880</v>
      </c>
      <c r="J110" s="253">
        <v>50</v>
      </c>
      <c r="K110" s="265"/>
    </row>
    <row r="111" spans="2:11" s="1" customFormat="1" ht="15" customHeight="1">
      <c r="B111" s="276"/>
      <c r="C111" s="253" t="s">
        <v>905</v>
      </c>
      <c r="D111" s="253"/>
      <c r="E111" s="253"/>
      <c r="F111" s="274" t="s">
        <v>884</v>
      </c>
      <c r="G111" s="253"/>
      <c r="H111" s="253" t="s">
        <v>918</v>
      </c>
      <c r="I111" s="253" t="s">
        <v>880</v>
      </c>
      <c r="J111" s="253">
        <v>50</v>
      </c>
      <c r="K111" s="265"/>
    </row>
    <row r="112" spans="2:11" s="1" customFormat="1" ht="15" customHeight="1">
      <c r="B112" s="276"/>
      <c r="C112" s="253" t="s">
        <v>903</v>
      </c>
      <c r="D112" s="253"/>
      <c r="E112" s="253"/>
      <c r="F112" s="274" t="s">
        <v>884</v>
      </c>
      <c r="G112" s="253"/>
      <c r="H112" s="253" t="s">
        <v>918</v>
      </c>
      <c r="I112" s="253" t="s">
        <v>880</v>
      </c>
      <c r="J112" s="253">
        <v>50</v>
      </c>
      <c r="K112" s="265"/>
    </row>
    <row r="113" spans="2:11" s="1" customFormat="1" ht="15" customHeight="1">
      <c r="B113" s="276"/>
      <c r="C113" s="253" t="s">
        <v>53</v>
      </c>
      <c r="D113" s="253"/>
      <c r="E113" s="253"/>
      <c r="F113" s="274" t="s">
        <v>878</v>
      </c>
      <c r="G113" s="253"/>
      <c r="H113" s="253" t="s">
        <v>919</v>
      </c>
      <c r="I113" s="253" t="s">
        <v>880</v>
      </c>
      <c r="J113" s="253">
        <v>20</v>
      </c>
      <c r="K113" s="265"/>
    </row>
    <row r="114" spans="2:11" s="1" customFormat="1" ht="15" customHeight="1">
      <c r="B114" s="276"/>
      <c r="C114" s="253" t="s">
        <v>920</v>
      </c>
      <c r="D114" s="253"/>
      <c r="E114" s="253"/>
      <c r="F114" s="274" t="s">
        <v>878</v>
      </c>
      <c r="G114" s="253"/>
      <c r="H114" s="253" t="s">
        <v>921</v>
      </c>
      <c r="I114" s="253" t="s">
        <v>880</v>
      </c>
      <c r="J114" s="253">
        <v>120</v>
      </c>
      <c r="K114" s="265"/>
    </row>
    <row r="115" spans="2:11" s="1" customFormat="1" ht="15" customHeight="1">
      <c r="B115" s="276"/>
      <c r="C115" s="253" t="s">
        <v>38</v>
      </c>
      <c r="D115" s="253"/>
      <c r="E115" s="253"/>
      <c r="F115" s="274" t="s">
        <v>878</v>
      </c>
      <c r="G115" s="253"/>
      <c r="H115" s="253" t="s">
        <v>922</v>
      </c>
      <c r="I115" s="253" t="s">
        <v>913</v>
      </c>
      <c r="J115" s="253"/>
      <c r="K115" s="265"/>
    </row>
    <row r="116" spans="2:11" s="1" customFormat="1" ht="15" customHeight="1">
      <c r="B116" s="276"/>
      <c r="C116" s="253" t="s">
        <v>48</v>
      </c>
      <c r="D116" s="253"/>
      <c r="E116" s="253"/>
      <c r="F116" s="274" t="s">
        <v>878</v>
      </c>
      <c r="G116" s="253"/>
      <c r="H116" s="253" t="s">
        <v>923</v>
      </c>
      <c r="I116" s="253" t="s">
        <v>913</v>
      </c>
      <c r="J116" s="253"/>
      <c r="K116" s="265"/>
    </row>
    <row r="117" spans="2:11" s="1" customFormat="1" ht="15" customHeight="1">
      <c r="B117" s="276"/>
      <c r="C117" s="253" t="s">
        <v>57</v>
      </c>
      <c r="D117" s="253"/>
      <c r="E117" s="253"/>
      <c r="F117" s="274" t="s">
        <v>878</v>
      </c>
      <c r="G117" s="253"/>
      <c r="H117" s="253" t="s">
        <v>924</v>
      </c>
      <c r="I117" s="253" t="s">
        <v>925</v>
      </c>
      <c r="J117" s="253"/>
      <c r="K117" s="265"/>
    </row>
    <row r="118" spans="2:11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pans="2:11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pans="2:11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s="1" customFormat="1" ht="45" customHeight="1">
      <c r="B122" s="292"/>
      <c r="C122" s="373" t="s">
        <v>926</v>
      </c>
      <c r="D122" s="373"/>
      <c r="E122" s="373"/>
      <c r="F122" s="373"/>
      <c r="G122" s="373"/>
      <c r="H122" s="373"/>
      <c r="I122" s="373"/>
      <c r="J122" s="373"/>
      <c r="K122" s="293"/>
    </row>
    <row r="123" spans="2:11" s="1" customFormat="1" ht="17.25" customHeight="1">
      <c r="B123" s="294"/>
      <c r="C123" s="266" t="s">
        <v>872</v>
      </c>
      <c r="D123" s="266"/>
      <c r="E123" s="266"/>
      <c r="F123" s="266" t="s">
        <v>873</v>
      </c>
      <c r="G123" s="267"/>
      <c r="H123" s="266" t="s">
        <v>54</v>
      </c>
      <c r="I123" s="266" t="s">
        <v>57</v>
      </c>
      <c r="J123" s="266" t="s">
        <v>874</v>
      </c>
      <c r="K123" s="295"/>
    </row>
    <row r="124" spans="2:11" s="1" customFormat="1" ht="17.25" customHeight="1">
      <c r="B124" s="294"/>
      <c r="C124" s="268" t="s">
        <v>875</v>
      </c>
      <c r="D124" s="268"/>
      <c r="E124" s="268"/>
      <c r="F124" s="269" t="s">
        <v>876</v>
      </c>
      <c r="G124" s="270"/>
      <c r="H124" s="268"/>
      <c r="I124" s="268"/>
      <c r="J124" s="268" t="s">
        <v>877</v>
      </c>
      <c r="K124" s="295"/>
    </row>
    <row r="125" spans="2:11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pans="2:11" s="1" customFormat="1" ht="15" customHeight="1">
      <c r="B126" s="296"/>
      <c r="C126" s="253" t="s">
        <v>881</v>
      </c>
      <c r="D126" s="273"/>
      <c r="E126" s="273"/>
      <c r="F126" s="274" t="s">
        <v>878</v>
      </c>
      <c r="G126" s="253"/>
      <c r="H126" s="253" t="s">
        <v>918</v>
      </c>
      <c r="I126" s="253" t="s">
        <v>880</v>
      </c>
      <c r="J126" s="253">
        <v>120</v>
      </c>
      <c r="K126" s="299"/>
    </row>
    <row r="127" spans="2:11" s="1" customFormat="1" ht="15" customHeight="1">
      <c r="B127" s="296"/>
      <c r="C127" s="253" t="s">
        <v>927</v>
      </c>
      <c r="D127" s="253"/>
      <c r="E127" s="253"/>
      <c r="F127" s="274" t="s">
        <v>878</v>
      </c>
      <c r="G127" s="253"/>
      <c r="H127" s="253" t="s">
        <v>928</v>
      </c>
      <c r="I127" s="253" t="s">
        <v>880</v>
      </c>
      <c r="J127" s="253" t="s">
        <v>929</v>
      </c>
      <c r="K127" s="299"/>
    </row>
    <row r="128" spans="2:11" s="1" customFormat="1" ht="15" customHeight="1">
      <c r="B128" s="296"/>
      <c r="C128" s="253" t="s">
        <v>826</v>
      </c>
      <c r="D128" s="253"/>
      <c r="E128" s="253"/>
      <c r="F128" s="274" t="s">
        <v>878</v>
      </c>
      <c r="G128" s="253"/>
      <c r="H128" s="253" t="s">
        <v>930</v>
      </c>
      <c r="I128" s="253" t="s">
        <v>880</v>
      </c>
      <c r="J128" s="253" t="s">
        <v>929</v>
      </c>
      <c r="K128" s="299"/>
    </row>
    <row r="129" spans="2:11" s="1" customFormat="1" ht="15" customHeight="1">
      <c r="B129" s="296"/>
      <c r="C129" s="253" t="s">
        <v>889</v>
      </c>
      <c r="D129" s="253"/>
      <c r="E129" s="253"/>
      <c r="F129" s="274" t="s">
        <v>884</v>
      </c>
      <c r="G129" s="253"/>
      <c r="H129" s="253" t="s">
        <v>890</v>
      </c>
      <c r="I129" s="253" t="s">
        <v>880</v>
      </c>
      <c r="J129" s="253">
        <v>15</v>
      </c>
      <c r="K129" s="299"/>
    </row>
    <row r="130" spans="2:11" s="1" customFormat="1" ht="15" customHeight="1">
      <c r="B130" s="296"/>
      <c r="C130" s="277" t="s">
        <v>891</v>
      </c>
      <c r="D130" s="277"/>
      <c r="E130" s="277"/>
      <c r="F130" s="278" t="s">
        <v>884</v>
      </c>
      <c r="G130" s="277"/>
      <c r="H130" s="277" t="s">
        <v>892</v>
      </c>
      <c r="I130" s="277" t="s">
        <v>880</v>
      </c>
      <c r="J130" s="277">
        <v>15</v>
      </c>
      <c r="K130" s="299"/>
    </row>
    <row r="131" spans="2:11" s="1" customFormat="1" ht="15" customHeight="1">
      <c r="B131" s="296"/>
      <c r="C131" s="277" t="s">
        <v>893</v>
      </c>
      <c r="D131" s="277"/>
      <c r="E131" s="277"/>
      <c r="F131" s="278" t="s">
        <v>884</v>
      </c>
      <c r="G131" s="277"/>
      <c r="H131" s="277" t="s">
        <v>894</v>
      </c>
      <c r="I131" s="277" t="s">
        <v>880</v>
      </c>
      <c r="J131" s="277">
        <v>20</v>
      </c>
      <c r="K131" s="299"/>
    </row>
    <row r="132" spans="2:11" s="1" customFormat="1" ht="15" customHeight="1">
      <c r="B132" s="296"/>
      <c r="C132" s="277" t="s">
        <v>895</v>
      </c>
      <c r="D132" s="277"/>
      <c r="E132" s="277"/>
      <c r="F132" s="278" t="s">
        <v>884</v>
      </c>
      <c r="G132" s="277"/>
      <c r="H132" s="277" t="s">
        <v>896</v>
      </c>
      <c r="I132" s="277" t="s">
        <v>880</v>
      </c>
      <c r="J132" s="277">
        <v>20</v>
      </c>
      <c r="K132" s="299"/>
    </row>
    <row r="133" spans="2:11" s="1" customFormat="1" ht="15" customHeight="1">
      <c r="B133" s="296"/>
      <c r="C133" s="253" t="s">
        <v>883</v>
      </c>
      <c r="D133" s="253"/>
      <c r="E133" s="253"/>
      <c r="F133" s="274" t="s">
        <v>884</v>
      </c>
      <c r="G133" s="253"/>
      <c r="H133" s="253" t="s">
        <v>918</v>
      </c>
      <c r="I133" s="253" t="s">
        <v>880</v>
      </c>
      <c r="J133" s="253">
        <v>50</v>
      </c>
      <c r="K133" s="299"/>
    </row>
    <row r="134" spans="2:11" s="1" customFormat="1" ht="15" customHeight="1">
      <c r="B134" s="296"/>
      <c r="C134" s="253" t="s">
        <v>897</v>
      </c>
      <c r="D134" s="253"/>
      <c r="E134" s="253"/>
      <c r="F134" s="274" t="s">
        <v>884</v>
      </c>
      <c r="G134" s="253"/>
      <c r="H134" s="253" t="s">
        <v>918</v>
      </c>
      <c r="I134" s="253" t="s">
        <v>880</v>
      </c>
      <c r="J134" s="253">
        <v>50</v>
      </c>
      <c r="K134" s="299"/>
    </row>
    <row r="135" spans="2:11" s="1" customFormat="1" ht="15" customHeight="1">
      <c r="B135" s="296"/>
      <c r="C135" s="253" t="s">
        <v>903</v>
      </c>
      <c r="D135" s="253"/>
      <c r="E135" s="253"/>
      <c r="F135" s="274" t="s">
        <v>884</v>
      </c>
      <c r="G135" s="253"/>
      <c r="H135" s="253" t="s">
        <v>918</v>
      </c>
      <c r="I135" s="253" t="s">
        <v>880</v>
      </c>
      <c r="J135" s="253">
        <v>50</v>
      </c>
      <c r="K135" s="299"/>
    </row>
    <row r="136" spans="2:11" s="1" customFormat="1" ht="15" customHeight="1">
      <c r="B136" s="296"/>
      <c r="C136" s="253" t="s">
        <v>905</v>
      </c>
      <c r="D136" s="253"/>
      <c r="E136" s="253"/>
      <c r="F136" s="274" t="s">
        <v>884</v>
      </c>
      <c r="G136" s="253"/>
      <c r="H136" s="253" t="s">
        <v>918</v>
      </c>
      <c r="I136" s="253" t="s">
        <v>880</v>
      </c>
      <c r="J136" s="253">
        <v>50</v>
      </c>
      <c r="K136" s="299"/>
    </row>
    <row r="137" spans="2:11" s="1" customFormat="1" ht="15" customHeight="1">
      <c r="B137" s="296"/>
      <c r="C137" s="253" t="s">
        <v>906</v>
      </c>
      <c r="D137" s="253"/>
      <c r="E137" s="253"/>
      <c r="F137" s="274" t="s">
        <v>884</v>
      </c>
      <c r="G137" s="253"/>
      <c r="H137" s="253" t="s">
        <v>931</v>
      </c>
      <c r="I137" s="253" t="s">
        <v>880</v>
      </c>
      <c r="J137" s="253">
        <v>255</v>
      </c>
      <c r="K137" s="299"/>
    </row>
    <row r="138" spans="2:11" s="1" customFormat="1" ht="15" customHeight="1">
      <c r="B138" s="296"/>
      <c r="C138" s="253" t="s">
        <v>908</v>
      </c>
      <c r="D138" s="253"/>
      <c r="E138" s="253"/>
      <c r="F138" s="274" t="s">
        <v>878</v>
      </c>
      <c r="G138" s="253"/>
      <c r="H138" s="253" t="s">
        <v>932</v>
      </c>
      <c r="I138" s="253" t="s">
        <v>910</v>
      </c>
      <c r="J138" s="253"/>
      <c r="K138" s="299"/>
    </row>
    <row r="139" spans="2:11" s="1" customFormat="1" ht="15" customHeight="1">
      <c r="B139" s="296"/>
      <c r="C139" s="253" t="s">
        <v>911</v>
      </c>
      <c r="D139" s="253"/>
      <c r="E139" s="253"/>
      <c r="F139" s="274" t="s">
        <v>878</v>
      </c>
      <c r="G139" s="253"/>
      <c r="H139" s="253" t="s">
        <v>933</v>
      </c>
      <c r="I139" s="253" t="s">
        <v>913</v>
      </c>
      <c r="J139" s="253"/>
      <c r="K139" s="299"/>
    </row>
    <row r="140" spans="2:11" s="1" customFormat="1" ht="15" customHeight="1">
      <c r="B140" s="296"/>
      <c r="C140" s="253" t="s">
        <v>914</v>
      </c>
      <c r="D140" s="253"/>
      <c r="E140" s="253"/>
      <c r="F140" s="274" t="s">
        <v>878</v>
      </c>
      <c r="G140" s="253"/>
      <c r="H140" s="253" t="s">
        <v>914</v>
      </c>
      <c r="I140" s="253" t="s">
        <v>913</v>
      </c>
      <c r="J140" s="253"/>
      <c r="K140" s="299"/>
    </row>
    <row r="141" spans="2:11" s="1" customFormat="1" ht="15" customHeight="1">
      <c r="B141" s="296"/>
      <c r="C141" s="253" t="s">
        <v>38</v>
      </c>
      <c r="D141" s="253"/>
      <c r="E141" s="253"/>
      <c r="F141" s="274" t="s">
        <v>878</v>
      </c>
      <c r="G141" s="253"/>
      <c r="H141" s="253" t="s">
        <v>934</v>
      </c>
      <c r="I141" s="253" t="s">
        <v>913</v>
      </c>
      <c r="J141" s="253"/>
      <c r="K141" s="299"/>
    </row>
    <row r="142" spans="2:11" s="1" customFormat="1" ht="15" customHeight="1">
      <c r="B142" s="296"/>
      <c r="C142" s="253" t="s">
        <v>935</v>
      </c>
      <c r="D142" s="253"/>
      <c r="E142" s="253"/>
      <c r="F142" s="274" t="s">
        <v>878</v>
      </c>
      <c r="G142" s="253"/>
      <c r="H142" s="253" t="s">
        <v>936</v>
      </c>
      <c r="I142" s="253" t="s">
        <v>913</v>
      </c>
      <c r="J142" s="253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pans="2:11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>
      <c r="B147" s="264"/>
      <c r="C147" s="375" t="s">
        <v>937</v>
      </c>
      <c r="D147" s="375"/>
      <c r="E147" s="375"/>
      <c r="F147" s="375"/>
      <c r="G147" s="375"/>
      <c r="H147" s="375"/>
      <c r="I147" s="375"/>
      <c r="J147" s="375"/>
      <c r="K147" s="265"/>
    </row>
    <row r="148" spans="2:11" s="1" customFormat="1" ht="17.25" customHeight="1">
      <c r="B148" s="264"/>
      <c r="C148" s="266" t="s">
        <v>872</v>
      </c>
      <c r="D148" s="266"/>
      <c r="E148" s="266"/>
      <c r="F148" s="266" t="s">
        <v>873</v>
      </c>
      <c r="G148" s="267"/>
      <c r="H148" s="266" t="s">
        <v>54</v>
      </c>
      <c r="I148" s="266" t="s">
        <v>57</v>
      </c>
      <c r="J148" s="266" t="s">
        <v>874</v>
      </c>
      <c r="K148" s="265"/>
    </row>
    <row r="149" spans="2:11" s="1" customFormat="1" ht="17.25" customHeight="1">
      <c r="B149" s="264"/>
      <c r="C149" s="268" t="s">
        <v>875</v>
      </c>
      <c r="D149" s="268"/>
      <c r="E149" s="268"/>
      <c r="F149" s="269" t="s">
        <v>876</v>
      </c>
      <c r="G149" s="270"/>
      <c r="H149" s="268"/>
      <c r="I149" s="268"/>
      <c r="J149" s="268" t="s">
        <v>877</v>
      </c>
      <c r="K149" s="265"/>
    </row>
    <row r="150" spans="2:11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pans="2:11" s="1" customFormat="1" ht="15" customHeight="1">
      <c r="B151" s="276"/>
      <c r="C151" s="303" t="s">
        <v>881</v>
      </c>
      <c r="D151" s="253"/>
      <c r="E151" s="253"/>
      <c r="F151" s="304" t="s">
        <v>878</v>
      </c>
      <c r="G151" s="253"/>
      <c r="H151" s="303" t="s">
        <v>918</v>
      </c>
      <c r="I151" s="303" t="s">
        <v>880</v>
      </c>
      <c r="J151" s="303">
        <v>120</v>
      </c>
      <c r="K151" s="299"/>
    </row>
    <row r="152" spans="2:11" s="1" customFormat="1" ht="15" customHeight="1">
      <c r="B152" s="276"/>
      <c r="C152" s="303" t="s">
        <v>927</v>
      </c>
      <c r="D152" s="253"/>
      <c r="E152" s="253"/>
      <c r="F152" s="304" t="s">
        <v>878</v>
      </c>
      <c r="G152" s="253"/>
      <c r="H152" s="303" t="s">
        <v>938</v>
      </c>
      <c r="I152" s="303" t="s">
        <v>880</v>
      </c>
      <c r="J152" s="303" t="s">
        <v>929</v>
      </c>
      <c r="K152" s="299"/>
    </row>
    <row r="153" spans="2:11" s="1" customFormat="1" ht="15" customHeight="1">
      <c r="B153" s="276"/>
      <c r="C153" s="303" t="s">
        <v>826</v>
      </c>
      <c r="D153" s="253"/>
      <c r="E153" s="253"/>
      <c r="F153" s="304" t="s">
        <v>878</v>
      </c>
      <c r="G153" s="253"/>
      <c r="H153" s="303" t="s">
        <v>939</v>
      </c>
      <c r="I153" s="303" t="s">
        <v>880</v>
      </c>
      <c r="J153" s="303" t="s">
        <v>929</v>
      </c>
      <c r="K153" s="299"/>
    </row>
    <row r="154" spans="2:11" s="1" customFormat="1" ht="15" customHeight="1">
      <c r="B154" s="276"/>
      <c r="C154" s="303" t="s">
        <v>883</v>
      </c>
      <c r="D154" s="253"/>
      <c r="E154" s="253"/>
      <c r="F154" s="304" t="s">
        <v>884</v>
      </c>
      <c r="G154" s="253"/>
      <c r="H154" s="303" t="s">
        <v>918</v>
      </c>
      <c r="I154" s="303" t="s">
        <v>880</v>
      </c>
      <c r="J154" s="303">
        <v>50</v>
      </c>
      <c r="K154" s="299"/>
    </row>
    <row r="155" spans="2:11" s="1" customFormat="1" ht="15" customHeight="1">
      <c r="B155" s="276"/>
      <c r="C155" s="303" t="s">
        <v>886</v>
      </c>
      <c r="D155" s="253"/>
      <c r="E155" s="253"/>
      <c r="F155" s="304" t="s">
        <v>878</v>
      </c>
      <c r="G155" s="253"/>
      <c r="H155" s="303" t="s">
        <v>918</v>
      </c>
      <c r="I155" s="303" t="s">
        <v>888</v>
      </c>
      <c r="J155" s="303"/>
      <c r="K155" s="299"/>
    </row>
    <row r="156" spans="2:11" s="1" customFormat="1" ht="15" customHeight="1">
      <c r="B156" s="276"/>
      <c r="C156" s="303" t="s">
        <v>897</v>
      </c>
      <c r="D156" s="253"/>
      <c r="E156" s="253"/>
      <c r="F156" s="304" t="s">
        <v>884</v>
      </c>
      <c r="G156" s="253"/>
      <c r="H156" s="303" t="s">
        <v>918</v>
      </c>
      <c r="I156" s="303" t="s">
        <v>880</v>
      </c>
      <c r="J156" s="303">
        <v>50</v>
      </c>
      <c r="K156" s="299"/>
    </row>
    <row r="157" spans="2:11" s="1" customFormat="1" ht="15" customHeight="1">
      <c r="B157" s="276"/>
      <c r="C157" s="303" t="s">
        <v>905</v>
      </c>
      <c r="D157" s="253"/>
      <c r="E157" s="253"/>
      <c r="F157" s="304" t="s">
        <v>884</v>
      </c>
      <c r="G157" s="253"/>
      <c r="H157" s="303" t="s">
        <v>918</v>
      </c>
      <c r="I157" s="303" t="s">
        <v>880</v>
      </c>
      <c r="J157" s="303">
        <v>50</v>
      </c>
      <c r="K157" s="299"/>
    </row>
    <row r="158" spans="2:11" s="1" customFormat="1" ht="15" customHeight="1">
      <c r="B158" s="276"/>
      <c r="C158" s="303" t="s">
        <v>903</v>
      </c>
      <c r="D158" s="253"/>
      <c r="E158" s="253"/>
      <c r="F158" s="304" t="s">
        <v>884</v>
      </c>
      <c r="G158" s="253"/>
      <c r="H158" s="303" t="s">
        <v>918</v>
      </c>
      <c r="I158" s="303" t="s">
        <v>880</v>
      </c>
      <c r="J158" s="303">
        <v>50</v>
      </c>
      <c r="K158" s="299"/>
    </row>
    <row r="159" spans="2:11" s="1" customFormat="1" ht="15" customHeight="1">
      <c r="B159" s="276"/>
      <c r="C159" s="303" t="s">
        <v>90</v>
      </c>
      <c r="D159" s="253"/>
      <c r="E159" s="253"/>
      <c r="F159" s="304" t="s">
        <v>878</v>
      </c>
      <c r="G159" s="253"/>
      <c r="H159" s="303" t="s">
        <v>940</v>
      </c>
      <c r="I159" s="303" t="s">
        <v>880</v>
      </c>
      <c r="J159" s="303" t="s">
        <v>941</v>
      </c>
      <c r="K159" s="299"/>
    </row>
    <row r="160" spans="2:11" s="1" customFormat="1" ht="15" customHeight="1">
      <c r="B160" s="276"/>
      <c r="C160" s="303" t="s">
        <v>942</v>
      </c>
      <c r="D160" s="253"/>
      <c r="E160" s="253"/>
      <c r="F160" s="304" t="s">
        <v>878</v>
      </c>
      <c r="G160" s="253"/>
      <c r="H160" s="303" t="s">
        <v>943</v>
      </c>
      <c r="I160" s="303" t="s">
        <v>913</v>
      </c>
      <c r="J160" s="303"/>
      <c r="K160" s="299"/>
    </row>
    <row r="161" spans="2:1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pans="2:11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pans="2:11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s="1" customFormat="1" ht="45" customHeight="1">
      <c r="B165" s="245"/>
      <c r="C165" s="373" t="s">
        <v>944</v>
      </c>
      <c r="D165" s="373"/>
      <c r="E165" s="373"/>
      <c r="F165" s="373"/>
      <c r="G165" s="373"/>
      <c r="H165" s="373"/>
      <c r="I165" s="373"/>
      <c r="J165" s="373"/>
      <c r="K165" s="246"/>
    </row>
    <row r="166" spans="2:11" s="1" customFormat="1" ht="17.25" customHeight="1">
      <c r="B166" s="245"/>
      <c r="C166" s="266" t="s">
        <v>872</v>
      </c>
      <c r="D166" s="266"/>
      <c r="E166" s="266"/>
      <c r="F166" s="266" t="s">
        <v>873</v>
      </c>
      <c r="G166" s="308"/>
      <c r="H166" s="309" t="s">
        <v>54</v>
      </c>
      <c r="I166" s="309" t="s">
        <v>57</v>
      </c>
      <c r="J166" s="266" t="s">
        <v>874</v>
      </c>
      <c r="K166" s="246"/>
    </row>
    <row r="167" spans="2:11" s="1" customFormat="1" ht="17.25" customHeight="1">
      <c r="B167" s="247"/>
      <c r="C167" s="268" t="s">
        <v>875</v>
      </c>
      <c r="D167" s="268"/>
      <c r="E167" s="268"/>
      <c r="F167" s="269" t="s">
        <v>876</v>
      </c>
      <c r="G167" s="310"/>
      <c r="H167" s="311"/>
      <c r="I167" s="311"/>
      <c r="J167" s="268" t="s">
        <v>877</v>
      </c>
      <c r="K167" s="248"/>
    </row>
    <row r="168" spans="2:11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pans="2:11" s="1" customFormat="1" ht="15" customHeight="1">
      <c r="B169" s="276"/>
      <c r="C169" s="253" t="s">
        <v>881</v>
      </c>
      <c r="D169" s="253"/>
      <c r="E169" s="253"/>
      <c r="F169" s="274" t="s">
        <v>878</v>
      </c>
      <c r="G169" s="253"/>
      <c r="H169" s="253" t="s">
        <v>918</v>
      </c>
      <c r="I169" s="253" t="s">
        <v>880</v>
      </c>
      <c r="J169" s="253">
        <v>120</v>
      </c>
      <c r="K169" s="299"/>
    </row>
    <row r="170" spans="2:11" s="1" customFormat="1" ht="15" customHeight="1">
      <c r="B170" s="276"/>
      <c r="C170" s="253" t="s">
        <v>927</v>
      </c>
      <c r="D170" s="253"/>
      <c r="E170" s="253"/>
      <c r="F170" s="274" t="s">
        <v>878</v>
      </c>
      <c r="G170" s="253"/>
      <c r="H170" s="253" t="s">
        <v>928</v>
      </c>
      <c r="I170" s="253" t="s">
        <v>880</v>
      </c>
      <c r="J170" s="253" t="s">
        <v>929</v>
      </c>
      <c r="K170" s="299"/>
    </row>
    <row r="171" spans="2:11" s="1" customFormat="1" ht="15" customHeight="1">
      <c r="B171" s="276"/>
      <c r="C171" s="253" t="s">
        <v>826</v>
      </c>
      <c r="D171" s="253"/>
      <c r="E171" s="253"/>
      <c r="F171" s="274" t="s">
        <v>878</v>
      </c>
      <c r="G171" s="253"/>
      <c r="H171" s="253" t="s">
        <v>945</v>
      </c>
      <c r="I171" s="253" t="s">
        <v>880</v>
      </c>
      <c r="J171" s="253" t="s">
        <v>929</v>
      </c>
      <c r="K171" s="299"/>
    </row>
    <row r="172" spans="2:11" s="1" customFormat="1" ht="15" customHeight="1">
      <c r="B172" s="276"/>
      <c r="C172" s="253" t="s">
        <v>883</v>
      </c>
      <c r="D172" s="253"/>
      <c r="E172" s="253"/>
      <c r="F172" s="274" t="s">
        <v>884</v>
      </c>
      <c r="G172" s="253"/>
      <c r="H172" s="253" t="s">
        <v>945</v>
      </c>
      <c r="I172" s="253" t="s">
        <v>880</v>
      </c>
      <c r="J172" s="253">
        <v>50</v>
      </c>
      <c r="K172" s="299"/>
    </row>
    <row r="173" spans="2:11" s="1" customFormat="1" ht="15" customHeight="1">
      <c r="B173" s="276"/>
      <c r="C173" s="253" t="s">
        <v>886</v>
      </c>
      <c r="D173" s="253"/>
      <c r="E173" s="253"/>
      <c r="F173" s="274" t="s">
        <v>878</v>
      </c>
      <c r="G173" s="253"/>
      <c r="H173" s="253" t="s">
        <v>945</v>
      </c>
      <c r="I173" s="253" t="s">
        <v>888</v>
      </c>
      <c r="J173" s="253"/>
      <c r="K173" s="299"/>
    </row>
    <row r="174" spans="2:11" s="1" customFormat="1" ht="15" customHeight="1">
      <c r="B174" s="276"/>
      <c r="C174" s="253" t="s">
        <v>897</v>
      </c>
      <c r="D174" s="253"/>
      <c r="E174" s="253"/>
      <c r="F174" s="274" t="s">
        <v>884</v>
      </c>
      <c r="G174" s="253"/>
      <c r="H174" s="253" t="s">
        <v>945</v>
      </c>
      <c r="I174" s="253" t="s">
        <v>880</v>
      </c>
      <c r="J174" s="253">
        <v>50</v>
      </c>
      <c r="K174" s="299"/>
    </row>
    <row r="175" spans="2:11" s="1" customFormat="1" ht="15" customHeight="1">
      <c r="B175" s="276"/>
      <c r="C175" s="253" t="s">
        <v>905</v>
      </c>
      <c r="D175" s="253"/>
      <c r="E175" s="253"/>
      <c r="F175" s="274" t="s">
        <v>884</v>
      </c>
      <c r="G175" s="253"/>
      <c r="H175" s="253" t="s">
        <v>945</v>
      </c>
      <c r="I175" s="253" t="s">
        <v>880</v>
      </c>
      <c r="J175" s="253">
        <v>50</v>
      </c>
      <c r="K175" s="299"/>
    </row>
    <row r="176" spans="2:11" s="1" customFormat="1" ht="15" customHeight="1">
      <c r="B176" s="276"/>
      <c r="C176" s="253" t="s">
        <v>903</v>
      </c>
      <c r="D176" s="253"/>
      <c r="E176" s="253"/>
      <c r="F176" s="274" t="s">
        <v>884</v>
      </c>
      <c r="G176" s="253"/>
      <c r="H176" s="253" t="s">
        <v>945</v>
      </c>
      <c r="I176" s="253" t="s">
        <v>880</v>
      </c>
      <c r="J176" s="253">
        <v>50</v>
      </c>
      <c r="K176" s="299"/>
    </row>
    <row r="177" spans="2:11" s="1" customFormat="1" ht="15" customHeight="1">
      <c r="B177" s="276"/>
      <c r="C177" s="253" t="s">
        <v>95</v>
      </c>
      <c r="D177" s="253"/>
      <c r="E177" s="253"/>
      <c r="F177" s="274" t="s">
        <v>878</v>
      </c>
      <c r="G177" s="253"/>
      <c r="H177" s="253" t="s">
        <v>946</v>
      </c>
      <c r="I177" s="253" t="s">
        <v>947</v>
      </c>
      <c r="J177" s="253"/>
      <c r="K177" s="299"/>
    </row>
    <row r="178" spans="2:11" s="1" customFormat="1" ht="15" customHeight="1">
      <c r="B178" s="276"/>
      <c r="C178" s="253" t="s">
        <v>57</v>
      </c>
      <c r="D178" s="253"/>
      <c r="E178" s="253"/>
      <c r="F178" s="274" t="s">
        <v>878</v>
      </c>
      <c r="G178" s="253"/>
      <c r="H178" s="253" t="s">
        <v>948</v>
      </c>
      <c r="I178" s="253" t="s">
        <v>949</v>
      </c>
      <c r="J178" s="253">
        <v>1</v>
      </c>
      <c r="K178" s="299"/>
    </row>
    <row r="179" spans="2:11" s="1" customFormat="1" ht="15" customHeight="1">
      <c r="B179" s="276"/>
      <c r="C179" s="253" t="s">
        <v>53</v>
      </c>
      <c r="D179" s="253"/>
      <c r="E179" s="253"/>
      <c r="F179" s="274" t="s">
        <v>878</v>
      </c>
      <c r="G179" s="253"/>
      <c r="H179" s="253" t="s">
        <v>950</v>
      </c>
      <c r="I179" s="253" t="s">
        <v>880</v>
      </c>
      <c r="J179" s="253">
        <v>20</v>
      </c>
      <c r="K179" s="299"/>
    </row>
    <row r="180" spans="2:11" s="1" customFormat="1" ht="15" customHeight="1">
      <c r="B180" s="276"/>
      <c r="C180" s="253" t="s">
        <v>54</v>
      </c>
      <c r="D180" s="253"/>
      <c r="E180" s="253"/>
      <c r="F180" s="274" t="s">
        <v>878</v>
      </c>
      <c r="G180" s="253"/>
      <c r="H180" s="253" t="s">
        <v>951</v>
      </c>
      <c r="I180" s="253" t="s">
        <v>880</v>
      </c>
      <c r="J180" s="253">
        <v>255</v>
      </c>
      <c r="K180" s="299"/>
    </row>
    <row r="181" spans="2:11" s="1" customFormat="1" ht="15" customHeight="1">
      <c r="B181" s="276"/>
      <c r="C181" s="253" t="s">
        <v>96</v>
      </c>
      <c r="D181" s="253"/>
      <c r="E181" s="253"/>
      <c r="F181" s="274" t="s">
        <v>878</v>
      </c>
      <c r="G181" s="253"/>
      <c r="H181" s="253" t="s">
        <v>842</v>
      </c>
      <c r="I181" s="253" t="s">
        <v>880</v>
      </c>
      <c r="J181" s="253">
        <v>10</v>
      </c>
      <c r="K181" s="299"/>
    </row>
    <row r="182" spans="2:11" s="1" customFormat="1" ht="15" customHeight="1">
      <c r="B182" s="276"/>
      <c r="C182" s="253" t="s">
        <v>97</v>
      </c>
      <c r="D182" s="253"/>
      <c r="E182" s="253"/>
      <c r="F182" s="274" t="s">
        <v>878</v>
      </c>
      <c r="G182" s="253"/>
      <c r="H182" s="253" t="s">
        <v>952</v>
      </c>
      <c r="I182" s="253" t="s">
        <v>913</v>
      </c>
      <c r="J182" s="253"/>
      <c r="K182" s="299"/>
    </row>
    <row r="183" spans="2:11" s="1" customFormat="1" ht="15" customHeight="1">
      <c r="B183" s="276"/>
      <c r="C183" s="253" t="s">
        <v>953</v>
      </c>
      <c r="D183" s="253"/>
      <c r="E183" s="253"/>
      <c r="F183" s="274" t="s">
        <v>878</v>
      </c>
      <c r="G183" s="253"/>
      <c r="H183" s="253" t="s">
        <v>954</v>
      </c>
      <c r="I183" s="253" t="s">
        <v>913</v>
      </c>
      <c r="J183" s="253"/>
      <c r="K183" s="299"/>
    </row>
    <row r="184" spans="2:11" s="1" customFormat="1" ht="15" customHeight="1">
      <c r="B184" s="276"/>
      <c r="C184" s="253" t="s">
        <v>942</v>
      </c>
      <c r="D184" s="253"/>
      <c r="E184" s="253"/>
      <c r="F184" s="274" t="s">
        <v>878</v>
      </c>
      <c r="G184" s="253"/>
      <c r="H184" s="253" t="s">
        <v>955</v>
      </c>
      <c r="I184" s="253" t="s">
        <v>913</v>
      </c>
      <c r="J184" s="253"/>
      <c r="K184" s="299"/>
    </row>
    <row r="185" spans="2:11" s="1" customFormat="1" ht="15" customHeight="1">
      <c r="B185" s="276"/>
      <c r="C185" s="253" t="s">
        <v>99</v>
      </c>
      <c r="D185" s="253"/>
      <c r="E185" s="253"/>
      <c r="F185" s="274" t="s">
        <v>884</v>
      </c>
      <c r="G185" s="253"/>
      <c r="H185" s="253" t="s">
        <v>956</v>
      </c>
      <c r="I185" s="253" t="s">
        <v>880</v>
      </c>
      <c r="J185" s="253">
        <v>50</v>
      </c>
      <c r="K185" s="299"/>
    </row>
    <row r="186" spans="2:11" s="1" customFormat="1" ht="15" customHeight="1">
      <c r="B186" s="276"/>
      <c r="C186" s="253" t="s">
        <v>957</v>
      </c>
      <c r="D186" s="253"/>
      <c r="E186" s="253"/>
      <c r="F186" s="274" t="s">
        <v>884</v>
      </c>
      <c r="G186" s="253"/>
      <c r="H186" s="253" t="s">
        <v>958</v>
      </c>
      <c r="I186" s="253" t="s">
        <v>959</v>
      </c>
      <c r="J186" s="253"/>
      <c r="K186" s="299"/>
    </row>
    <row r="187" spans="2:11" s="1" customFormat="1" ht="15" customHeight="1">
      <c r="B187" s="276"/>
      <c r="C187" s="253" t="s">
        <v>960</v>
      </c>
      <c r="D187" s="253"/>
      <c r="E187" s="253"/>
      <c r="F187" s="274" t="s">
        <v>884</v>
      </c>
      <c r="G187" s="253"/>
      <c r="H187" s="253" t="s">
        <v>961</v>
      </c>
      <c r="I187" s="253" t="s">
        <v>959</v>
      </c>
      <c r="J187" s="253"/>
      <c r="K187" s="299"/>
    </row>
    <row r="188" spans="2:11" s="1" customFormat="1" ht="15" customHeight="1">
      <c r="B188" s="276"/>
      <c r="C188" s="253" t="s">
        <v>962</v>
      </c>
      <c r="D188" s="253"/>
      <c r="E188" s="253"/>
      <c r="F188" s="274" t="s">
        <v>884</v>
      </c>
      <c r="G188" s="253"/>
      <c r="H188" s="253" t="s">
        <v>963</v>
      </c>
      <c r="I188" s="253" t="s">
        <v>959</v>
      </c>
      <c r="J188" s="253"/>
      <c r="K188" s="299"/>
    </row>
    <row r="189" spans="2:11" s="1" customFormat="1" ht="15" customHeight="1">
      <c r="B189" s="276"/>
      <c r="C189" s="312" t="s">
        <v>964</v>
      </c>
      <c r="D189" s="253"/>
      <c r="E189" s="253"/>
      <c r="F189" s="274" t="s">
        <v>884</v>
      </c>
      <c r="G189" s="253"/>
      <c r="H189" s="253" t="s">
        <v>965</v>
      </c>
      <c r="I189" s="253" t="s">
        <v>966</v>
      </c>
      <c r="J189" s="313" t="s">
        <v>967</v>
      </c>
      <c r="K189" s="299"/>
    </row>
    <row r="190" spans="2:11" s="1" customFormat="1" ht="15" customHeight="1">
      <c r="B190" s="276"/>
      <c r="C190" s="312" t="s">
        <v>42</v>
      </c>
      <c r="D190" s="253"/>
      <c r="E190" s="253"/>
      <c r="F190" s="274" t="s">
        <v>878</v>
      </c>
      <c r="G190" s="253"/>
      <c r="H190" s="250" t="s">
        <v>968</v>
      </c>
      <c r="I190" s="253" t="s">
        <v>969</v>
      </c>
      <c r="J190" s="253"/>
      <c r="K190" s="299"/>
    </row>
    <row r="191" spans="2:11" s="1" customFormat="1" ht="15" customHeight="1">
      <c r="B191" s="276"/>
      <c r="C191" s="312" t="s">
        <v>970</v>
      </c>
      <c r="D191" s="253"/>
      <c r="E191" s="253"/>
      <c r="F191" s="274" t="s">
        <v>878</v>
      </c>
      <c r="G191" s="253"/>
      <c r="H191" s="253" t="s">
        <v>971</v>
      </c>
      <c r="I191" s="253" t="s">
        <v>913</v>
      </c>
      <c r="J191" s="253"/>
      <c r="K191" s="299"/>
    </row>
    <row r="192" spans="2:11" s="1" customFormat="1" ht="15" customHeight="1">
      <c r="B192" s="276"/>
      <c r="C192" s="312" t="s">
        <v>972</v>
      </c>
      <c r="D192" s="253"/>
      <c r="E192" s="253"/>
      <c r="F192" s="274" t="s">
        <v>878</v>
      </c>
      <c r="G192" s="253"/>
      <c r="H192" s="253" t="s">
        <v>973</v>
      </c>
      <c r="I192" s="253" t="s">
        <v>913</v>
      </c>
      <c r="J192" s="253"/>
      <c r="K192" s="299"/>
    </row>
    <row r="193" spans="2:11" s="1" customFormat="1" ht="15" customHeight="1">
      <c r="B193" s="276"/>
      <c r="C193" s="312" t="s">
        <v>974</v>
      </c>
      <c r="D193" s="253"/>
      <c r="E193" s="253"/>
      <c r="F193" s="274" t="s">
        <v>884</v>
      </c>
      <c r="G193" s="253"/>
      <c r="H193" s="253" t="s">
        <v>975</v>
      </c>
      <c r="I193" s="253" t="s">
        <v>913</v>
      </c>
      <c r="J193" s="253"/>
      <c r="K193" s="299"/>
    </row>
    <row r="194" spans="2:11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pans="2:11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pans="2:11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pans="2:11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s="1" customFormat="1" ht="21">
      <c r="B199" s="245"/>
      <c r="C199" s="373" t="s">
        <v>976</v>
      </c>
      <c r="D199" s="373"/>
      <c r="E199" s="373"/>
      <c r="F199" s="373"/>
      <c r="G199" s="373"/>
      <c r="H199" s="373"/>
      <c r="I199" s="373"/>
      <c r="J199" s="373"/>
      <c r="K199" s="246"/>
    </row>
    <row r="200" spans="2:11" s="1" customFormat="1" ht="25.5" customHeight="1">
      <c r="B200" s="245"/>
      <c r="C200" s="315" t="s">
        <v>977</v>
      </c>
      <c r="D200" s="315"/>
      <c r="E200" s="315"/>
      <c r="F200" s="315" t="s">
        <v>978</v>
      </c>
      <c r="G200" s="316"/>
      <c r="H200" s="379" t="s">
        <v>979</v>
      </c>
      <c r="I200" s="379"/>
      <c r="J200" s="379"/>
      <c r="K200" s="246"/>
    </row>
    <row r="201" spans="2:1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pans="2:11" s="1" customFormat="1" ht="15" customHeight="1">
      <c r="B202" s="276"/>
      <c r="C202" s="253" t="s">
        <v>969</v>
      </c>
      <c r="D202" s="253"/>
      <c r="E202" s="253"/>
      <c r="F202" s="274" t="s">
        <v>43</v>
      </c>
      <c r="G202" s="253"/>
      <c r="H202" s="378" t="s">
        <v>980</v>
      </c>
      <c r="I202" s="378"/>
      <c r="J202" s="378"/>
      <c r="K202" s="299"/>
    </row>
    <row r="203" spans="2:11" s="1" customFormat="1" ht="15" customHeight="1">
      <c r="B203" s="276"/>
      <c r="C203" s="253"/>
      <c r="D203" s="253"/>
      <c r="E203" s="253"/>
      <c r="F203" s="274" t="s">
        <v>44</v>
      </c>
      <c r="G203" s="253"/>
      <c r="H203" s="378" t="s">
        <v>981</v>
      </c>
      <c r="I203" s="378"/>
      <c r="J203" s="378"/>
      <c r="K203" s="299"/>
    </row>
    <row r="204" spans="2:11" s="1" customFormat="1" ht="15" customHeight="1">
      <c r="B204" s="276"/>
      <c r="C204" s="253"/>
      <c r="D204" s="253"/>
      <c r="E204" s="253"/>
      <c r="F204" s="274" t="s">
        <v>47</v>
      </c>
      <c r="G204" s="253"/>
      <c r="H204" s="378" t="s">
        <v>982</v>
      </c>
      <c r="I204" s="378"/>
      <c r="J204" s="378"/>
      <c r="K204" s="299"/>
    </row>
    <row r="205" spans="2:11" s="1" customFormat="1" ht="15" customHeight="1">
      <c r="B205" s="276"/>
      <c r="C205" s="253"/>
      <c r="D205" s="253"/>
      <c r="E205" s="253"/>
      <c r="F205" s="274" t="s">
        <v>45</v>
      </c>
      <c r="G205" s="253"/>
      <c r="H205" s="378" t="s">
        <v>983</v>
      </c>
      <c r="I205" s="378"/>
      <c r="J205" s="378"/>
      <c r="K205" s="299"/>
    </row>
    <row r="206" spans="2:11" s="1" customFormat="1" ht="15" customHeight="1">
      <c r="B206" s="276"/>
      <c r="C206" s="253"/>
      <c r="D206" s="253"/>
      <c r="E206" s="253"/>
      <c r="F206" s="274" t="s">
        <v>46</v>
      </c>
      <c r="G206" s="253"/>
      <c r="H206" s="378" t="s">
        <v>984</v>
      </c>
      <c r="I206" s="378"/>
      <c r="J206" s="378"/>
      <c r="K206" s="299"/>
    </row>
    <row r="207" spans="2:11" s="1" customFormat="1" ht="15" customHeight="1">
      <c r="B207" s="276"/>
      <c r="C207" s="253"/>
      <c r="D207" s="253"/>
      <c r="E207" s="253"/>
      <c r="F207" s="274"/>
      <c r="G207" s="253"/>
      <c r="H207" s="253"/>
      <c r="I207" s="253"/>
      <c r="J207" s="253"/>
      <c r="K207" s="299"/>
    </row>
    <row r="208" spans="2:11" s="1" customFormat="1" ht="15" customHeight="1">
      <c r="B208" s="276"/>
      <c r="C208" s="253" t="s">
        <v>925</v>
      </c>
      <c r="D208" s="253"/>
      <c r="E208" s="253"/>
      <c r="F208" s="274" t="s">
        <v>79</v>
      </c>
      <c r="G208" s="253"/>
      <c r="H208" s="378" t="s">
        <v>985</v>
      </c>
      <c r="I208" s="378"/>
      <c r="J208" s="378"/>
      <c r="K208" s="299"/>
    </row>
    <row r="209" spans="2:11" s="1" customFormat="1" ht="15" customHeight="1">
      <c r="B209" s="276"/>
      <c r="C209" s="253"/>
      <c r="D209" s="253"/>
      <c r="E209" s="253"/>
      <c r="F209" s="274" t="s">
        <v>820</v>
      </c>
      <c r="G209" s="253"/>
      <c r="H209" s="378" t="s">
        <v>821</v>
      </c>
      <c r="I209" s="378"/>
      <c r="J209" s="378"/>
      <c r="K209" s="299"/>
    </row>
    <row r="210" spans="2:11" s="1" customFormat="1" ht="15" customHeight="1">
      <c r="B210" s="276"/>
      <c r="C210" s="253"/>
      <c r="D210" s="253"/>
      <c r="E210" s="253"/>
      <c r="F210" s="274" t="s">
        <v>818</v>
      </c>
      <c r="G210" s="253"/>
      <c r="H210" s="378" t="s">
        <v>986</v>
      </c>
      <c r="I210" s="378"/>
      <c r="J210" s="378"/>
      <c r="K210" s="299"/>
    </row>
    <row r="211" spans="2:11" s="1" customFormat="1" ht="15" customHeight="1">
      <c r="B211" s="317"/>
      <c r="C211" s="253"/>
      <c r="D211" s="253"/>
      <c r="E211" s="253"/>
      <c r="F211" s="274" t="s">
        <v>822</v>
      </c>
      <c r="G211" s="312"/>
      <c r="H211" s="377" t="s">
        <v>823</v>
      </c>
      <c r="I211" s="377"/>
      <c r="J211" s="377"/>
      <c r="K211" s="318"/>
    </row>
    <row r="212" spans="2:11" s="1" customFormat="1" ht="15" customHeight="1">
      <c r="B212" s="317"/>
      <c r="C212" s="253"/>
      <c r="D212" s="253"/>
      <c r="E212" s="253"/>
      <c r="F212" s="274" t="s">
        <v>824</v>
      </c>
      <c r="G212" s="312"/>
      <c r="H212" s="377" t="s">
        <v>987</v>
      </c>
      <c r="I212" s="377"/>
      <c r="J212" s="377"/>
      <c r="K212" s="318"/>
    </row>
    <row r="213" spans="2:11" s="1" customFormat="1" ht="15" customHeight="1">
      <c r="B213" s="317"/>
      <c r="C213" s="253"/>
      <c r="D213" s="253"/>
      <c r="E213" s="253"/>
      <c r="F213" s="274"/>
      <c r="G213" s="312"/>
      <c r="H213" s="303"/>
      <c r="I213" s="303"/>
      <c r="J213" s="303"/>
      <c r="K213" s="318"/>
    </row>
    <row r="214" spans="2:11" s="1" customFormat="1" ht="15" customHeight="1">
      <c r="B214" s="317"/>
      <c r="C214" s="253" t="s">
        <v>949</v>
      </c>
      <c r="D214" s="253"/>
      <c r="E214" s="253"/>
      <c r="F214" s="274">
        <v>1</v>
      </c>
      <c r="G214" s="312"/>
      <c r="H214" s="377" t="s">
        <v>988</v>
      </c>
      <c r="I214" s="377"/>
      <c r="J214" s="377"/>
      <c r="K214" s="318"/>
    </row>
    <row r="215" spans="2:11" s="1" customFormat="1" ht="15" customHeight="1">
      <c r="B215" s="317"/>
      <c r="C215" s="253"/>
      <c r="D215" s="253"/>
      <c r="E215" s="253"/>
      <c r="F215" s="274">
        <v>2</v>
      </c>
      <c r="G215" s="312"/>
      <c r="H215" s="377" t="s">
        <v>989</v>
      </c>
      <c r="I215" s="377"/>
      <c r="J215" s="377"/>
      <c r="K215" s="318"/>
    </row>
    <row r="216" spans="2:11" s="1" customFormat="1" ht="15" customHeight="1">
      <c r="B216" s="317"/>
      <c r="C216" s="253"/>
      <c r="D216" s="253"/>
      <c r="E216" s="253"/>
      <c r="F216" s="274">
        <v>3</v>
      </c>
      <c r="G216" s="312"/>
      <c r="H216" s="377" t="s">
        <v>990</v>
      </c>
      <c r="I216" s="377"/>
      <c r="J216" s="377"/>
      <c r="K216" s="318"/>
    </row>
    <row r="217" spans="2:11" s="1" customFormat="1" ht="15" customHeight="1">
      <c r="B217" s="317"/>
      <c r="C217" s="253"/>
      <c r="D217" s="253"/>
      <c r="E217" s="253"/>
      <c r="F217" s="274">
        <v>4</v>
      </c>
      <c r="G217" s="312"/>
      <c r="H217" s="377" t="s">
        <v>991</v>
      </c>
      <c r="I217" s="377"/>
      <c r="J217" s="377"/>
      <c r="K217" s="318"/>
    </row>
    <row r="218" spans="2:11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001 - Všeobecné položky</vt:lpstr>
      <vt:lpstr>SO 201 - Mostek v zátopě ...</vt:lpstr>
      <vt:lpstr>Pokyny pro vyplnění</vt:lpstr>
      <vt:lpstr>'Rekapitulace stavby'!Názvy_tisku</vt:lpstr>
      <vt:lpstr>'SO 001 - Všeobecné položky'!Názvy_tisku</vt:lpstr>
      <vt:lpstr>'SO 201 - Mostek v zátopě ...'!Názvy_tisku</vt:lpstr>
      <vt:lpstr>'Pokyny pro vyplnění'!Oblast_tisku</vt:lpstr>
      <vt:lpstr>'Rekapitulace stavby'!Oblast_tisku</vt:lpstr>
      <vt:lpstr>'SO 001 - Všeobecné položky'!Oblast_tisku</vt:lpstr>
      <vt:lpstr>'SO 201 - Mostek v zátopě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Vladimír Vít</cp:lastModifiedBy>
  <dcterms:created xsi:type="dcterms:W3CDTF">2022-04-26T06:33:18Z</dcterms:created>
  <dcterms:modified xsi:type="dcterms:W3CDTF">2022-06-14T10:58:22Z</dcterms:modified>
</cp:coreProperties>
</file>